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backupFile="1" defaultThemeVersion="124226"/>
  <bookViews>
    <workbookView xWindow="120" yWindow="30" windowWidth="20730" windowHeight="10815"/>
  </bookViews>
  <sheets>
    <sheet name="Order Form_R2" sheetId="9" r:id="rId1"/>
    <sheet name="Info" sheetId="2" r:id="rId2"/>
    <sheet name="Sheet3" sheetId="7" r:id="rId3"/>
  </sheets>
  <definedNames>
    <definedName name="bar">INDEX('Order Form_R2'!$AY$22:$AY$23,MATCH('Order Form_R2'!$L$17,'Order Form_R2'!$AX$22:$AX$23,0))</definedName>
    <definedName name="bar_10">INDEX('Order Form_R2'!$AY$22:$AY$23,MATCH('Order Form_R2'!$L$26,'Order Form_R2'!$AX$22:$AX$23,0))</definedName>
    <definedName name="bar_2">INDEX('Order Form_R2'!$AY$22:$AY$23,MATCH('Order Form_R2'!$L$18,'Order Form_R2'!$AX$22:$AX$23,0))</definedName>
    <definedName name="bar_3">INDEX('Order Form_R2'!$AY$22:$AY$23,MATCH('Order Form_R2'!$L$19,'Order Form_R2'!$AX$22:$AX$23,0))</definedName>
    <definedName name="bar_4">INDEX('Order Form_R2'!$AY$22:$AY$23,MATCH('Order Form_R2'!$L$20,'Order Form_R2'!$AX$22:$AX$23,0))</definedName>
    <definedName name="bar_5">INDEX('Order Form_R2'!$AY$22:$AY$23,MATCH('Order Form_R2'!$L$21,'Order Form_R2'!$AX$22:$AX$23,0))</definedName>
    <definedName name="bar_6">INDEX('Order Form_R2'!$AY$22:$AY$23,MATCH('Order Form_R2'!$L$22,'Order Form_R2'!$AX$22:$AX$23,0))</definedName>
    <definedName name="bar_7">INDEX('Order Form_R2'!$AY$22:$AY$23,MATCH('Order Form_R2'!$L$23,'Order Form_R2'!$AX$22:$AX$23,0))</definedName>
    <definedName name="bar_8">INDEX('Order Form_R2'!$AY$22:$AY$23,MATCH('Order Form_R2'!$L$24,'Order Form_R2'!$AX$22:$AX$23,0))</definedName>
    <definedName name="bar_9">INDEX('Order Form_R2'!$AY$22:$AY$23,MATCH('Order Form_R2'!$L$25,'Order Form_R2'!$AX$22:$AX$23,0))</definedName>
    <definedName name="Code1">INDIRECT(#REF!)</definedName>
    <definedName name="code10">INDIRECT(#REF!)</definedName>
    <definedName name="code11">INDIRECT(#REF!)</definedName>
    <definedName name="code12">INDIRECT(#REF!)</definedName>
    <definedName name="code2">INDIRECT(#REF!)</definedName>
    <definedName name="code3">INDIRECT(#REF!)</definedName>
    <definedName name="code4">INDIRECT(#REF!)</definedName>
    <definedName name="code5">INDIRECT(#REF!)</definedName>
    <definedName name="code6">INDIRECT(#REF!)</definedName>
    <definedName name="code7">INDIRECT(#REF!)</definedName>
    <definedName name="code8">INDIRECT(#REF!)</definedName>
    <definedName name="code9">INDIRECT(#REF!)</definedName>
    <definedName name="coupler">Sheet3!$O$3</definedName>
    <definedName name="DET">Sheet3!$L$3</definedName>
    <definedName name="DETC">Sheet3!$M$3</definedName>
    <definedName name="DST">Sheet3!$G$3</definedName>
    <definedName name="DSTC">Sheet3!$K$3</definedName>
    <definedName name="ET">Sheet3!$B$3</definedName>
    <definedName name="ETC">Sheet3!$D$3</definedName>
    <definedName name="ETETC">Sheet3!$N$3</definedName>
    <definedName name="picture">INDIRECT(#REF!)</definedName>
    <definedName name="_xlnm.Print_Area" localSheetId="0">'Order Form_R2'!$A$1:$J$27</definedName>
    <definedName name="ST">Sheet3!$A$3</definedName>
    <definedName name="STC">Sheet3!$C$3</definedName>
    <definedName name="STCET">Sheet3!$E$3</definedName>
    <definedName name="STCETC">Sheet3!$J$3</definedName>
    <definedName name="STET">Sheet3!$F$3</definedName>
    <definedName name="STETC">Sheet3!$I$3</definedName>
    <definedName name="STSTC">Sheet3!$H$3</definedName>
    <definedName name="ThreadType">INDEX('Order Form_R2'!$AY$10:$AY$23,MATCH('Order Form_R2'!$K$17,'Order Form_R2'!$AX$10:$AX$23,0))</definedName>
    <definedName name="ThreadType1_10">INDEX('Order Form_R2'!$AY$10:$AY$21,MATCH('Order Form_R2'!$K$26,'Order Form_R2'!$AX$10:$AX$21,0))</definedName>
    <definedName name="threadType1_2">INDEX('Order Form_R2'!$AY$10:$AY$22,MATCH('Order Form_R2'!$K$18,'Order Form_R2'!$AX$10:$AX$22,0))</definedName>
    <definedName name="threadType1_3">INDEX('Order Form_R2'!$AY$10:$AY$22,MATCH('Order Form_R2'!$K$19,'Order Form_R2'!$AX$10:$AX$22,0))</definedName>
    <definedName name="ThreadType1_4">INDEX('Order Form_R2'!$AY$10:$AY$21,MATCH('Order Form_R2'!$K$20,'Order Form_R2'!$AX$10:$AX$21,0))</definedName>
    <definedName name="ThreadType1_5">INDEX('Order Form_R2'!$AY$10:$AY$21,MATCH('Order Form_R2'!$K$21,'Order Form_R2'!$AX$10:$AX$21,0))</definedName>
    <definedName name="ThreadType1_6">INDEX('Order Form_R2'!$AY$10:$AY$21,MATCH('Order Form_R2'!$K$22,'Order Form_R2'!$AX$10:$AX$21,0))</definedName>
    <definedName name="ThreadType1_7">INDEX('Order Form_R2'!$AY$10:$AY$21,MATCH('Order Form_R2'!$K$23,'Order Form_R2'!$AX$10:$AX$21,0))</definedName>
    <definedName name="ThreadType1_8">INDEX('Order Form_R2'!$AY$10:$AY$21,MATCH('Order Form_R2'!$K$24,'Order Form_R2'!$AX$10:$AX$21,0))</definedName>
    <definedName name="ThreadType1_9">INDEX('Order Form_R2'!$AY$10:$AY$21,MATCH('Order Form_R2'!$K$25,'Order Form_R2'!$AX$10:$AX$21,0))</definedName>
    <definedName name="ThreadType2">INDEX('Order Form_R2'!$AY$10:$AY$22,MATCH('Order Form_R2'!$M$17,'Order Form_R2'!$AX$10:$AX$22,0))</definedName>
    <definedName name="ThreadType2_10">INDEX('Order Form_R2'!$AY$10:$AY$22,MATCH('Order Form_R2'!$M$26,'Order Form_R2'!$AX$10:$AX$22,0))</definedName>
    <definedName name="threadType2_2">INDEX('Order Form_R2'!$AY$10:$AY$22,MATCH('Order Form_R2'!$M$18,'Order Form_R2'!$AX$10:$AX$22,0))</definedName>
    <definedName name="ThreadType2_3">INDEX('Order Form_R2'!$AY$10:$AY$22,MATCH('Order Form_R2'!$M$19,'Order Form_R2'!$AX$10:$AX$22,0))</definedName>
    <definedName name="ThreadType2_4">INDEX('Order Form_R2'!$AY$10:$AY$21,MATCH('Order Form_R2'!$M$20,'Order Form_R2'!$AX$10:$AX$21,0))</definedName>
    <definedName name="ThreadType2_5">INDEX('Order Form_R2'!$AY$10:$AY$21,MATCH('Order Form_R2'!$M$21,'Order Form_R2'!$AX$10:$AX$21,0))</definedName>
    <definedName name="ThreadType2_6">INDEX('Order Form_R2'!$AY$10:$AY$21,MATCH('Order Form_R2'!$M$22,'Order Form_R2'!$AX$10:$AX$21,0))</definedName>
    <definedName name="ThreadType2_7">INDEX('Order Form_R2'!$AY$10:$AY$21,MATCH('Order Form_R2'!$M$23,'Order Form_R2'!$AX$10:$AX$21,0))</definedName>
    <definedName name="ThreadType2_8">INDEX('Order Form_R2'!$AY$10:$AY$21,MATCH('Order Form_R2'!$M$24,'Order Form_R2'!$AX$10:$AX$21,0))</definedName>
    <definedName name="ThreadType2_9">INDEX('Order Form_R2'!$AY$10:$AY$21,MATCH('Order Form_R2'!$M$25,'Order Form_R2'!$AX$10:$AX$21,0))</definedName>
    <definedName name="ThreadType9">INDEX('Order Form_R2'!$AY$10:$AY$21,MATCH('Order Form_R2'!$K$25,'Order Form_R2'!$AX$10:$AX$21,0))</definedName>
  </definedNames>
  <calcPr calcId="145621"/>
</workbook>
</file>

<file path=xl/calcChain.xml><?xml version="1.0" encoding="utf-8"?>
<calcChain xmlns="http://schemas.openxmlformats.org/spreadsheetml/2006/main">
  <c r="L18" i="9" l="1"/>
  <c r="L26" i="9" l="1"/>
  <c r="L25" i="9"/>
  <c r="L24" i="9"/>
  <c r="L23" i="9"/>
  <c r="L22" i="9"/>
  <c r="L21" i="9"/>
  <c r="L20" i="9"/>
  <c r="L19" i="9"/>
  <c r="L17" i="9"/>
  <c r="I27" i="9" l="1"/>
  <c r="N17" i="9"/>
  <c r="U29" i="9"/>
  <c r="T29" i="9"/>
  <c r="S29" i="9"/>
  <c r="R29" i="9"/>
  <c r="Q29" i="9"/>
  <c r="N29" i="9"/>
  <c r="U26" i="9"/>
  <c r="T26" i="9"/>
  <c r="S26" i="9"/>
  <c r="R26" i="9"/>
  <c r="Q26" i="9"/>
  <c r="P26" i="9"/>
  <c r="O26" i="9"/>
  <c r="N26" i="9"/>
  <c r="U25" i="9"/>
  <c r="T25" i="9"/>
  <c r="S25" i="9"/>
  <c r="R25" i="9"/>
  <c r="Q25" i="9"/>
  <c r="P25" i="9"/>
  <c r="O25" i="9"/>
  <c r="N25" i="9"/>
  <c r="U24" i="9"/>
  <c r="T24" i="9"/>
  <c r="S24" i="9"/>
  <c r="R24" i="9"/>
  <c r="Q24" i="9"/>
  <c r="P24" i="9"/>
  <c r="O24" i="9"/>
  <c r="N24" i="9"/>
  <c r="U23" i="9"/>
  <c r="T23" i="9"/>
  <c r="S23" i="9"/>
  <c r="R23" i="9"/>
  <c r="Q23" i="9"/>
  <c r="P23" i="9"/>
  <c r="O23" i="9"/>
  <c r="N23" i="9"/>
  <c r="U22" i="9"/>
  <c r="T22" i="9"/>
  <c r="S22" i="9"/>
  <c r="R22" i="9"/>
  <c r="Q22" i="9"/>
  <c r="P22" i="9"/>
  <c r="O22" i="9"/>
  <c r="N22" i="9"/>
  <c r="U21" i="9"/>
  <c r="T21" i="9"/>
  <c r="S21" i="9"/>
  <c r="R21" i="9"/>
  <c r="Q21" i="9"/>
  <c r="P21" i="9"/>
  <c r="O21" i="9"/>
  <c r="N21" i="9"/>
  <c r="U20" i="9"/>
  <c r="T20" i="9"/>
  <c r="S20" i="9"/>
  <c r="R20" i="9"/>
  <c r="Q20" i="9"/>
  <c r="P20" i="9"/>
  <c r="O20" i="9"/>
  <c r="N20" i="9"/>
  <c r="U19" i="9"/>
  <c r="T19" i="9"/>
  <c r="S19" i="9"/>
  <c r="R19" i="9"/>
  <c r="Q19" i="9"/>
  <c r="P19" i="9"/>
  <c r="O19" i="9"/>
  <c r="N19" i="9"/>
  <c r="U18" i="9"/>
  <c r="T18" i="9"/>
  <c r="S18" i="9"/>
  <c r="R18" i="9"/>
  <c r="Q18" i="9"/>
  <c r="P18" i="9"/>
  <c r="O18" i="9"/>
  <c r="N18" i="9"/>
  <c r="U17" i="9"/>
  <c r="T17" i="9"/>
  <c r="S17" i="9"/>
  <c r="R17" i="9"/>
  <c r="Q17" i="9"/>
  <c r="P17" i="9"/>
  <c r="O17" i="9"/>
  <c r="R27" i="9" l="1"/>
  <c r="O27" i="9"/>
  <c r="Q27" i="9"/>
  <c r="P27" i="9"/>
  <c r="U27" i="9"/>
  <c r="S27" i="9"/>
  <c r="N27" i="9"/>
  <c r="T27" i="9"/>
  <c r="I29" i="9" l="1"/>
  <c r="I30" i="9"/>
  <c r="I32" i="9"/>
  <c r="I31" i="9"/>
  <c r="O29" i="9"/>
  <c r="F17" i="9" l="1"/>
  <c r="J17" i="9" s="1"/>
  <c r="F18" i="9"/>
  <c r="J18" i="9" s="1"/>
  <c r="F19" i="9"/>
  <c r="J19" i="9" s="1"/>
  <c r="F20" i="9"/>
  <c r="J20" i="9" s="1"/>
  <c r="F21" i="9"/>
  <c r="J21" i="9" s="1"/>
  <c r="F22" i="9"/>
  <c r="J22" i="9" s="1"/>
  <c r="F23" i="9"/>
  <c r="J23" i="9" s="1"/>
  <c r="AX24" i="9" s="1"/>
  <c r="F24" i="9"/>
  <c r="J24" i="9" s="1"/>
  <c r="AX25" i="9" s="1"/>
  <c r="F25" i="9"/>
  <c r="J25" i="9" s="1"/>
  <c r="AX26" i="9" s="1"/>
  <c r="F26" i="9"/>
  <c r="J26" i="9" s="1"/>
  <c r="M18" i="9"/>
  <c r="M26" i="9"/>
  <c r="K26" i="9"/>
  <c r="M25" i="9"/>
  <c r="K25" i="9"/>
  <c r="M24" i="9"/>
  <c r="K24" i="9"/>
  <c r="M23" i="9"/>
  <c r="K23" i="9"/>
  <c r="M22" i="9"/>
  <c r="K22" i="9"/>
  <c r="M21" i="9"/>
  <c r="K21" i="9"/>
  <c r="M20" i="9"/>
  <c r="K20" i="9"/>
  <c r="M19" i="9"/>
  <c r="K19" i="9"/>
  <c r="K18" i="9"/>
  <c r="M17" i="9"/>
  <c r="K17" i="9"/>
  <c r="P29" i="9" l="1"/>
  <c r="C39" i="9"/>
  <c r="J27" i="9" l="1"/>
  <c r="I33" i="9" s="1"/>
  <c r="D20" i="2" l="1"/>
</calcChain>
</file>

<file path=xl/sharedStrings.xml><?xml version="1.0" encoding="utf-8"?>
<sst xmlns="http://schemas.openxmlformats.org/spreadsheetml/2006/main" count="127" uniqueCount="100">
  <si>
    <t>Project Title:</t>
  </si>
  <si>
    <t>Site Location</t>
  </si>
  <si>
    <t>Order Date:</t>
  </si>
  <si>
    <t>Require Date:</t>
  </si>
  <si>
    <t>* Please allow 5-7 working days to proceed the order</t>
  </si>
  <si>
    <t>Bar Dia.(mm)</t>
  </si>
  <si>
    <t>BAR QTY(PCS)</t>
  </si>
  <si>
    <t>COUPLER TYPE</t>
  </si>
  <si>
    <t>LENGTH (MM)</t>
  </si>
  <si>
    <t>ITEMS</t>
  </si>
  <si>
    <t>Thread Type</t>
  </si>
  <si>
    <t>Page:</t>
  </si>
  <si>
    <t>Order Form</t>
  </si>
  <si>
    <t>Kg/m</t>
  </si>
  <si>
    <t>item</t>
  </si>
  <si>
    <t>ST</t>
  </si>
  <si>
    <t>ET</t>
  </si>
  <si>
    <t>ST+C</t>
  </si>
  <si>
    <t>ET+C</t>
  </si>
  <si>
    <t>Bar Size</t>
  </si>
  <si>
    <t>SIZE</t>
  </si>
  <si>
    <t>(Diameter)</t>
  </si>
  <si>
    <t>THEORETICAL WEIGHT</t>
  </si>
  <si>
    <t>KG/M</t>
  </si>
  <si>
    <t>Cabr Type</t>
  </si>
  <si>
    <t>CABR</t>
  </si>
  <si>
    <t>CABR A1</t>
  </si>
  <si>
    <t>system B</t>
  </si>
  <si>
    <t>Total Weight (kg)</t>
  </si>
  <si>
    <t>Selection</t>
  </si>
  <si>
    <t>Enter value</t>
  </si>
  <si>
    <t>Calculated Value</t>
  </si>
  <si>
    <t>Customer Name:</t>
  </si>
  <si>
    <t>BBS Number:</t>
  </si>
  <si>
    <t>Total No. of bar:</t>
  </si>
  <si>
    <t>1/1</t>
  </si>
  <si>
    <t>Total no. of ST:</t>
  </si>
  <si>
    <t>Total no. of ET:</t>
  </si>
  <si>
    <t>Total no. of ST+C:</t>
  </si>
  <si>
    <t>Total no. of ET+C:</t>
  </si>
  <si>
    <t>Order By :</t>
  </si>
  <si>
    <t>_________________________</t>
  </si>
  <si>
    <t>Company Name:</t>
  </si>
  <si>
    <t>Sign : _____________________</t>
  </si>
  <si>
    <t>Company Stamp:</t>
  </si>
  <si>
    <t>_____________________</t>
  </si>
  <si>
    <t>Pcs</t>
  </si>
  <si>
    <t>Ton</t>
  </si>
  <si>
    <t>Total Rebar Tonnages:</t>
  </si>
  <si>
    <t>STANDARD THREAD</t>
  </si>
  <si>
    <t>EXTENDED THREAD</t>
  </si>
  <si>
    <t>EXTENDES THREAD + COUPPLER</t>
  </si>
  <si>
    <t>STANDARD THREAD + COUPLER</t>
  </si>
  <si>
    <t>STANDARD THREAD WITH COUPLER + EXTENDED THREAD</t>
  </si>
  <si>
    <t>STANDARD THREAD + EXTENDED THREAD</t>
  </si>
  <si>
    <t>DOUBLE STANDARD THREAD</t>
  </si>
  <si>
    <t>STANDARD THREAD + STANDARD THREAD WIT COUPLER</t>
  </si>
  <si>
    <t>STANDARD THREAD + EXTENDED THREAD WITH COUPLER</t>
  </si>
  <si>
    <t>STANDARD THREAD WITH COUPLER + STANDARD THREAD WITH COUPLER</t>
  </si>
  <si>
    <t>STANDARD THREAD WITH COUPLER + EXTENDED THREAD WITH COUPLER</t>
  </si>
  <si>
    <t xml:space="preserve">EXTENDED THREAD + EXTENDED THREAD </t>
  </si>
  <si>
    <t>DOUBLE EXTENDED THREAD WITH COUPLER</t>
  </si>
  <si>
    <t>COUPLER</t>
  </si>
  <si>
    <t>EXTHRED THREAD + EXTENDED THREAD WITHCOUPLER</t>
  </si>
  <si>
    <t>packing bundle</t>
  </si>
  <si>
    <t>Remarks</t>
  </si>
  <si>
    <t>ET_LH</t>
  </si>
  <si>
    <t>ET_RH</t>
  </si>
  <si>
    <t>ST+C_LH</t>
  </si>
  <si>
    <t>ST_LH</t>
  </si>
  <si>
    <t>ET+C_LH</t>
  </si>
  <si>
    <t>ST+C_RH</t>
  </si>
  <si>
    <t>ET+C_RH</t>
  </si>
  <si>
    <t>C</t>
  </si>
  <si>
    <t>ST_RH</t>
  </si>
  <si>
    <t>_RH</t>
  </si>
  <si>
    <t>_LH</t>
  </si>
  <si>
    <t>ST - STANDARD THREAD</t>
  </si>
  <si>
    <t>ET- EXTENDED THREAD</t>
  </si>
  <si>
    <t>STC - STANDARD THREAD WITH COUPLER</t>
  </si>
  <si>
    <t>ETC - EXTENDED THREAD WITH COUPLER</t>
  </si>
  <si>
    <t>STCET - STANDARD THREAD WITH COUPLER + EXTENDED THREAD</t>
  </si>
  <si>
    <t>STET - STANDARD THREAD + EXTENDED THREAD</t>
  </si>
  <si>
    <t>DST - DOUABLE STANDARD THREAD</t>
  </si>
  <si>
    <t>STSTC - STANDARD THREAD + STANDARD THREAD WITH COUPLER</t>
  </si>
  <si>
    <t>STETC - STANDARD THREAD + EXTENDED THREAD WITH COUPLER</t>
  </si>
  <si>
    <t>STCETC - STANDARD THREAD WITH COUPLER + EXTENDED THREAD WITH COUPLER</t>
  </si>
  <si>
    <t>DSTC -DOUABLE STANDARD THREAD WITH COUPLER</t>
  </si>
  <si>
    <t>DETC -DOUABLE EXTENDED THREAD WITH COUPLER</t>
  </si>
  <si>
    <t>DET -DOUABLE EXTENDED THREAD</t>
  </si>
  <si>
    <t>ETETC --EXTENDED THREAD + EXTENDED THREAD WITH COUPLER</t>
  </si>
  <si>
    <t>C --COUPLER</t>
  </si>
  <si>
    <t>Thread Type (1)</t>
  </si>
  <si>
    <t>Thread type (2)</t>
  </si>
  <si>
    <t>* Please take note min. +-50mm per thread for cutting and upsetting tolerance, if not the bar with be shorten after threading</t>
  </si>
  <si>
    <t>C_RH</t>
  </si>
  <si>
    <t>Description 1</t>
  </si>
  <si>
    <t>Description2</t>
  </si>
  <si>
    <t>C_LH</t>
  </si>
  <si>
    <t>Sample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</si>
</sst>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00"/>
    <numFmt numFmtId="165" formatCode="_-* #,##0_-;\-* #,##0_-;_-* &quot;-&quot;??_-;_-@_-"/>
  </numFmts>
  <fonts count="18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0"/>
      <color theme="0" tint="-0.499984740745262"/>
      <name val="Arial"/>
      <family val="2"/>
    </font>
    <font>
      <b/>
      <sz val="9"/>
      <color rgb="FF4C4C4C"/>
      <name val="Arial"/>
      <family val="2"/>
    </font>
    <font>
      <b/>
      <sz val="11"/>
      <color theme="1"/>
      <name val="Arial"/>
      <family val="2"/>
    </font>
    <font>
      <b/>
      <sz val="11"/>
      <color theme="0" tint="-0.499984740745262"/>
      <name val="Arial"/>
      <family val="2"/>
    </font>
    <font>
      <sz val="11"/>
      <color theme="0" tint="-0.499984740745262"/>
      <name val="Arial"/>
      <family val="2"/>
    </font>
    <font>
      <sz val="11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0F2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149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center" vertical="center" wrapText="1"/>
    </xf>
    <xf numFmtId="0" fontId="1" fillId="2" borderId="17" xfId="0" applyFont="1" applyFill="1" applyBorder="1"/>
    <xf numFmtId="0" fontId="1" fillId="2" borderId="18" xfId="0" applyFont="1" applyFill="1" applyBorder="1"/>
    <xf numFmtId="0" fontId="0" fillId="0" borderId="8" xfId="0" applyBorder="1"/>
    <xf numFmtId="0" fontId="8" fillId="0" borderId="0" xfId="0" applyFont="1"/>
    <xf numFmtId="0" fontId="9" fillId="4" borderId="33" xfId="0" applyFont="1" applyFill="1" applyBorder="1"/>
    <xf numFmtId="0" fontId="10" fillId="0" borderId="34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36" xfId="0" applyFont="1" applyFill="1" applyBorder="1" applyAlignment="1">
      <alignment horizontal="center"/>
    </xf>
    <xf numFmtId="0" fontId="6" fillId="4" borderId="37" xfId="0" applyFont="1" applyFill="1" applyBorder="1" applyAlignment="1">
      <alignment horizontal="center" vertical="center"/>
    </xf>
    <xf numFmtId="0" fontId="6" fillId="4" borderId="38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0" fillId="0" borderId="1" xfId="0" applyBorder="1"/>
    <xf numFmtId="0" fontId="5" fillId="4" borderId="1" xfId="0" applyFont="1" applyFill="1" applyBorder="1"/>
    <xf numFmtId="0" fontId="5" fillId="4" borderId="1" xfId="0" applyFont="1" applyFill="1" applyBorder="1" applyAlignment="1">
      <alignment horizontal="center"/>
    </xf>
    <xf numFmtId="0" fontId="0" fillId="0" borderId="39" xfId="0" applyBorder="1"/>
    <xf numFmtId="0" fontId="10" fillId="0" borderId="32" xfId="0" applyFont="1" applyFill="1" applyBorder="1" applyAlignment="1">
      <alignment horizontal="center"/>
    </xf>
    <xf numFmtId="0" fontId="10" fillId="0" borderId="31" xfId="0" applyFont="1" applyFill="1" applyBorder="1" applyAlignment="1">
      <alignment horizontal="center"/>
    </xf>
    <xf numFmtId="0" fontId="0" fillId="0" borderId="40" xfId="0" applyBorder="1"/>
    <xf numFmtId="0" fontId="0" fillId="0" borderId="19" xfId="0" applyBorder="1"/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1" fillId="2" borderId="8" xfId="0" applyFont="1" applyFill="1" applyBorder="1"/>
    <xf numFmtId="0" fontId="1" fillId="4" borderId="8" xfId="0" applyFont="1" applyFill="1" applyBorder="1"/>
    <xf numFmtId="0" fontId="1" fillId="5" borderId="8" xfId="0" applyFont="1" applyFill="1" applyBorder="1"/>
    <xf numFmtId="0" fontId="10" fillId="0" borderId="41" xfId="0" applyFont="1" applyFill="1" applyBorder="1" applyAlignment="1">
      <alignment horizontal="center"/>
    </xf>
    <xf numFmtId="0" fontId="0" fillId="0" borderId="42" xfId="0" applyBorder="1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4" fillId="2" borderId="4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right"/>
    </xf>
    <xf numFmtId="0" fontId="2" fillId="2" borderId="0" xfId="0" applyFont="1" applyFill="1" applyAlignment="1">
      <alignment horizontal="right"/>
    </xf>
    <xf numFmtId="0" fontId="2" fillId="2" borderId="0" xfId="0" applyFont="1" applyFill="1"/>
    <xf numFmtId="0" fontId="2" fillId="2" borderId="50" xfId="0" applyFont="1" applyFill="1" applyBorder="1"/>
    <xf numFmtId="0" fontId="2" fillId="2" borderId="32" xfId="0" applyFont="1" applyFill="1" applyBorder="1"/>
    <xf numFmtId="0" fontId="2" fillId="2" borderId="51" xfId="0" applyFont="1" applyFill="1" applyBorder="1"/>
    <xf numFmtId="164" fontId="2" fillId="2" borderId="1" xfId="0" applyNumberFormat="1" applyFont="1" applyFill="1" applyBorder="1"/>
    <xf numFmtId="0" fontId="12" fillId="0" borderId="0" xfId="0" applyFont="1" applyAlignment="1">
      <alignment horizontal="center" wrapText="1"/>
    </xf>
    <xf numFmtId="0" fontId="0" fillId="6" borderId="50" xfId="0" applyFill="1" applyBorder="1"/>
    <xf numFmtId="0" fontId="0" fillId="6" borderId="32" xfId="0" applyFill="1" applyBorder="1"/>
    <xf numFmtId="0" fontId="0" fillId="6" borderId="51" xfId="0" applyFill="1" applyBorder="1"/>
    <xf numFmtId="0" fontId="1" fillId="2" borderId="0" xfId="0" applyFont="1" applyFill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0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19" xfId="0" applyFont="1" applyFill="1" applyBorder="1"/>
    <xf numFmtId="0" fontId="1" fillId="2" borderId="20" xfId="0" applyFont="1" applyFill="1" applyBorder="1"/>
    <xf numFmtId="0" fontId="1" fillId="2" borderId="21" xfId="0" applyFont="1" applyFill="1" applyBorder="1"/>
    <xf numFmtId="0" fontId="1" fillId="2" borderId="22" xfId="0" applyFont="1" applyFill="1" applyBorder="1"/>
    <xf numFmtId="0" fontId="1" fillId="2" borderId="23" xfId="0" applyFont="1" applyFill="1" applyBorder="1"/>
    <xf numFmtId="0" fontId="1" fillId="2" borderId="24" xfId="0" applyFont="1" applyFill="1" applyBorder="1"/>
    <xf numFmtId="0" fontId="1" fillId="2" borderId="26" xfId="0" applyFont="1" applyFill="1" applyBorder="1"/>
    <xf numFmtId="0" fontId="1" fillId="2" borderId="27" xfId="0" applyFont="1" applyFill="1" applyBorder="1"/>
    <xf numFmtId="0" fontId="1" fillId="2" borderId="28" xfId="0" applyFont="1" applyFill="1" applyBorder="1"/>
    <xf numFmtId="0" fontId="1" fillId="2" borderId="29" xfId="0" applyFont="1" applyFill="1" applyBorder="1"/>
    <xf numFmtId="0" fontId="2" fillId="2" borderId="20" xfId="0" applyFont="1" applyFill="1" applyBorder="1" applyAlignment="1">
      <alignment horizontal="left" vertical="center"/>
    </xf>
    <xf numFmtId="0" fontId="2" fillId="2" borderId="30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1" fillId="2" borderId="18" xfId="0" applyFont="1" applyFill="1" applyBorder="1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165" fontId="2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14" fontId="1" fillId="2" borderId="22" xfId="0" applyNumberFormat="1" applyFont="1" applyFill="1" applyBorder="1"/>
    <xf numFmtId="14" fontId="1" fillId="2" borderId="25" xfId="0" applyNumberFormat="1" applyFont="1" applyFill="1" applyBorder="1"/>
    <xf numFmtId="49" fontId="1" fillId="2" borderId="1" xfId="0" applyNumberFormat="1" applyFont="1" applyFill="1" applyBorder="1"/>
    <xf numFmtId="0" fontId="1" fillId="7" borderId="0" xfId="0" applyFont="1" applyFill="1"/>
    <xf numFmtId="0" fontId="1" fillId="7" borderId="0" xfId="0" applyFont="1" applyFill="1" applyBorder="1"/>
    <xf numFmtId="0" fontId="1" fillId="6" borderId="0" xfId="0" applyFont="1" applyFill="1"/>
    <xf numFmtId="0" fontId="2" fillId="6" borderId="0" xfId="0" applyFont="1" applyFill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13" fillId="2" borderId="46" xfId="0" applyFont="1" applyFill="1" applyBorder="1"/>
    <xf numFmtId="0" fontId="13" fillId="2" borderId="34" xfId="0" applyFont="1" applyFill="1" applyBorder="1"/>
    <xf numFmtId="0" fontId="13" fillId="2" borderId="40" xfId="0" applyFont="1" applyFill="1" applyBorder="1"/>
    <xf numFmtId="0" fontId="13" fillId="2" borderId="35" xfId="0" applyFont="1" applyFill="1" applyBorder="1"/>
    <xf numFmtId="0" fontId="13" fillId="2" borderId="39" xfId="0" applyFont="1" applyFill="1" applyBorder="1"/>
    <xf numFmtId="0" fontId="13" fillId="2" borderId="36" xfId="0" applyFont="1" applyFill="1" applyBorder="1"/>
    <xf numFmtId="0" fontId="13" fillId="2" borderId="53" xfId="0" applyFont="1" applyFill="1" applyBorder="1"/>
    <xf numFmtId="0" fontId="13" fillId="2" borderId="52" xfId="0" applyFont="1" applyFill="1" applyBorder="1"/>
    <xf numFmtId="0" fontId="2" fillId="7" borderId="46" xfId="0" applyFont="1" applyFill="1" applyBorder="1" applyAlignment="1">
      <alignment horizontal="center" vertical="center" wrapText="1"/>
    </xf>
    <xf numFmtId="0" fontId="2" fillId="7" borderId="47" xfId="0" applyFont="1" applyFill="1" applyBorder="1" applyAlignment="1">
      <alignment horizontal="center" vertical="center" wrapText="1"/>
    </xf>
    <xf numFmtId="0" fontId="2" fillId="7" borderId="45" xfId="0" applyFont="1" applyFill="1" applyBorder="1" applyAlignment="1">
      <alignment horizontal="center" vertical="center" wrapText="1"/>
    </xf>
    <xf numFmtId="0" fontId="1" fillId="7" borderId="49" xfId="0" applyFont="1" applyFill="1" applyBorder="1"/>
    <xf numFmtId="0" fontId="1" fillId="7" borderId="48" xfId="0" applyFont="1" applyFill="1" applyBorder="1"/>
    <xf numFmtId="0" fontId="1" fillId="7" borderId="46" xfId="0" applyFont="1" applyFill="1" applyBorder="1"/>
    <xf numFmtId="0" fontId="1" fillId="7" borderId="47" xfId="0" applyFont="1" applyFill="1" applyBorder="1"/>
    <xf numFmtId="0" fontId="1" fillId="7" borderId="45" xfId="0" applyFont="1" applyFill="1" applyBorder="1"/>
    <xf numFmtId="2" fontId="13" fillId="7" borderId="45" xfId="0" applyNumberFormat="1" applyFont="1" applyFill="1" applyBorder="1"/>
    <xf numFmtId="2" fontId="13" fillId="7" borderId="46" xfId="0" applyNumberFormat="1" applyFont="1" applyFill="1" applyBorder="1"/>
    <xf numFmtId="2" fontId="13" fillId="7" borderId="47" xfId="0" applyNumberFormat="1" applyFont="1" applyFill="1" applyBorder="1"/>
    <xf numFmtId="0" fontId="2" fillId="2" borderId="34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55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3" fillId="2" borderId="4" xfId="0" applyFont="1" applyFill="1" applyBorder="1"/>
    <xf numFmtId="0" fontId="1" fillId="2" borderId="5" xfId="0" applyFont="1" applyFill="1" applyBorder="1"/>
    <xf numFmtId="0" fontId="1" fillId="2" borderId="56" xfId="0" applyFont="1" applyFill="1" applyBorder="1"/>
    <xf numFmtId="0" fontId="1" fillId="2" borderId="57" xfId="0" applyFont="1" applyFill="1" applyBorder="1"/>
    <xf numFmtId="0" fontId="1" fillId="2" borderId="58" xfId="0" applyFont="1" applyFill="1" applyBorder="1"/>
    <xf numFmtId="0" fontId="1" fillId="2" borderId="59" xfId="0" applyFont="1" applyFill="1" applyBorder="1"/>
    <xf numFmtId="0" fontId="1" fillId="2" borderId="60" xfId="0" applyFont="1" applyFill="1" applyBorder="1"/>
    <xf numFmtId="0" fontId="1" fillId="2" borderId="61" xfId="0" applyFont="1" applyFill="1" applyBorder="1"/>
    <xf numFmtId="0" fontId="2" fillId="7" borderId="38" xfId="0" applyFont="1" applyFill="1" applyBorder="1" applyAlignment="1">
      <alignment horizontal="center" vertical="center" wrapText="1"/>
    </xf>
    <xf numFmtId="164" fontId="2" fillId="7" borderId="13" xfId="0" applyNumberFormat="1" applyFont="1" applyFill="1" applyBorder="1" applyAlignment="1">
      <alignment horizontal="right" vertical="center" wrapText="1"/>
    </xf>
    <xf numFmtId="0" fontId="4" fillId="7" borderId="44" xfId="0" applyFont="1" applyFill="1" applyBorder="1" applyAlignment="1">
      <alignment horizontal="center" vertical="center"/>
    </xf>
    <xf numFmtId="0" fontId="2" fillId="7" borderId="1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  <xf numFmtId="0" fontId="16" fillId="2" borderId="0" xfId="0" applyFont="1" applyFill="1"/>
    <xf numFmtId="0" fontId="1" fillId="2" borderId="0" xfId="0" applyFont="1" applyFill="1" applyBorder="1" applyAlignment="1">
      <alignment horizontal="left" vertical="center"/>
    </xf>
    <xf numFmtId="0" fontId="0" fillId="0" borderId="62" xfId="0" applyFill="1" applyBorder="1"/>
    <xf numFmtId="0" fontId="0" fillId="0" borderId="0" xfId="0" applyFill="1" applyBorder="1"/>
    <xf numFmtId="0" fontId="7" fillId="3" borderId="63" xfId="0" applyFont="1" applyFill="1" applyBorder="1" applyAlignment="1">
      <alignment horizontal="center" vertical="center" wrapText="1"/>
    </xf>
    <xf numFmtId="0" fontId="7" fillId="3" borderId="55" xfId="0" applyFont="1" applyFill="1" applyBorder="1" applyAlignment="1">
      <alignment horizontal="center" vertical="center" wrapText="1"/>
    </xf>
    <xf numFmtId="0" fontId="0" fillId="0" borderId="46" xfId="0" applyBorder="1"/>
    <xf numFmtId="0" fontId="13" fillId="2" borderId="54" xfId="0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0" fontId="14" fillId="2" borderId="8" xfId="0" applyFont="1" applyFill="1" applyBorder="1" applyAlignment="1">
      <alignment horizontal="center" wrapText="1"/>
    </xf>
    <xf numFmtId="0" fontId="14" fillId="2" borderId="13" xfId="0" applyFont="1" applyFill="1" applyBorder="1" applyAlignment="1">
      <alignment horizontal="center" wrapText="1"/>
    </xf>
    <xf numFmtId="0" fontId="14" fillId="2" borderId="15" xfId="0" applyFont="1" applyFill="1" applyBorder="1" applyAlignment="1">
      <alignment horizontal="center" wrapText="1"/>
    </xf>
    <xf numFmtId="0" fontId="14" fillId="2" borderId="16" xfId="0" applyFont="1" applyFill="1" applyBorder="1" applyAlignment="1">
      <alignment horizontal="center" wrapText="1"/>
    </xf>
    <xf numFmtId="0" fontId="15" fillId="2" borderId="17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wrapText="1"/>
    </xf>
    <xf numFmtId="0" fontId="14" fillId="2" borderId="10" xfId="0" applyFont="1" applyFill="1" applyBorder="1" applyAlignment="1">
      <alignment horizontal="center" wrapText="1"/>
    </xf>
    <xf numFmtId="0" fontId="14" fillId="2" borderId="12" xfId="0" applyFont="1" applyFill="1" applyBorder="1" applyAlignment="1">
      <alignment horizontal="center" wrapText="1"/>
    </xf>
    <xf numFmtId="0" fontId="14" fillId="2" borderId="14" xfId="0" applyFont="1" applyFill="1" applyBorder="1" applyAlignment="1">
      <alignment horizontal="center" wrapText="1"/>
    </xf>
    <xf numFmtId="0" fontId="14" fillId="2" borderId="11" xfId="0" applyFont="1" applyFill="1" applyBorder="1" applyAlignment="1">
      <alignment horizontal="center" wrapText="1"/>
    </xf>
    <xf numFmtId="0" fontId="0" fillId="6" borderId="3" xfId="0" applyFill="1" applyBorder="1" applyAlignment="1">
      <alignment horizontal="center" wrapText="1"/>
    </xf>
    <xf numFmtId="0" fontId="0" fillId="6" borderId="7" xfId="0" applyFill="1" applyBorder="1" applyAlignment="1">
      <alignment horizontal="center" wrapText="1"/>
    </xf>
    <xf numFmtId="0" fontId="17" fillId="2" borderId="0" xfId="0" applyFont="1" applyFill="1" applyBorder="1"/>
  </cellXfs>
  <cellStyles count="2">
    <cellStyle name="Comma" xfId="1" builtinId="3"/>
    <cellStyle name="Normal" xfId="0" builtinId="0"/>
  </cellStyles>
  <dxfs count="3">
    <dxf>
      <fill>
        <patternFill>
          <bgColor theme="0" tint="-0.24994659260841701"/>
        </patternFill>
      </fill>
      <border>
        <vertical/>
        <horizontal/>
      </border>
    </dxf>
    <dxf>
      <fill>
        <patternFill>
          <bgColor theme="0" tint="-0.24994659260841701"/>
        </patternFill>
      </fill>
      <border>
        <vertical/>
        <horizontal/>
      </border>
    </dxf>
    <dxf>
      <fill>
        <patternFill>
          <bgColor theme="0" tint="-0.24994659260841701"/>
        </patternFill>
      </fill>
      <border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34" Type="http://schemas.openxmlformats.org/officeDocument/2006/relationships/image" Target="../media/image34.emf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emf"/><Relationship Id="rId2" Type="http://schemas.openxmlformats.org/officeDocument/2006/relationships/image" Target="../media/image2.emf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emf"/><Relationship Id="rId37" Type="http://schemas.openxmlformats.org/officeDocument/2006/relationships/image" Target="../media/image37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emf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emf"/><Relationship Id="rId4" Type="http://schemas.openxmlformats.org/officeDocument/2006/relationships/image" Target="../media/image4.emf"/><Relationship Id="rId9" Type="http://schemas.openxmlformats.org/officeDocument/2006/relationships/image" Target="../media/image9.png"/><Relationship Id="rId14" Type="http://schemas.openxmlformats.org/officeDocument/2006/relationships/image" Target="../media/image14.emf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emf"/><Relationship Id="rId35" Type="http://schemas.openxmlformats.org/officeDocument/2006/relationships/image" Target="../media/image35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13" Type="http://schemas.openxmlformats.org/officeDocument/2006/relationships/image" Target="../media/image12.png"/><Relationship Id="rId3" Type="http://schemas.openxmlformats.org/officeDocument/2006/relationships/image" Target="../media/image17.png"/><Relationship Id="rId7" Type="http://schemas.openxmlformats.org/officeDocument/2006/relationships/image" Target="../media/image21.png"/><Relationship Id="rId12" Type="http://schemas.openxmlformats.org/officeDocument/2006/relationships/image" Target="../media/image27.png"/><Relationship Id="rId2" Type="http://schemas.openxmlformats.org/officeDocument/2006/relationships/image" Target="../media/image16.png"/><Relationship Id="rId1" Type="http://schemas.openxmlformats.org/officeDocument/2006/relationships/image" Target="../media/image15.png"/><Relationship Id="rId6" Type="http://schemas.openxmlformats.org/officeDocument/2006/relationships/image" Target="../media/image20.png"/><Relationship Id="rId11" Type="http://schemas.openxmlformats.org/officeDocument/2006/relationships/image" Target="../media/image25.png"/><Relationship Id="rId5" Type="http://schemas.openxmlformats.org/officeDocument/2006/relationships/image" Target="../media/image19.png"/><Relationship Id="rId15" Type="http://schemas.openxmlformats.org/officeDocument/2006/relationships/image" Target="../media/image28.png"/><Relationship Id="rId10" Type="http://schemas.openxmlformats.org/officeDocument/2006/relationships/image" Target="../media/image24.png"/><Relationship Id="rId4" Type="http://schemas.openxmlformats.org/officeDocument/2006/relationships/image" Target="../media/image18.png"/><Relationship Id="rId9" Type="http://schemas.openxmlformats.org/officeDocument/2006/relationships/image" Target="../media/image23.png"/><Relationship Id="rId14" Type="http://schemas.openxmlformats.org/officeDocument/2006/relationships/image" Target="../media/image26.pn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45.emf"/><Relationship Id="rId3" Type="http://schemas.openxmlformats.org/officeDocument/2006/relationships/image" Target="../media/image40.emf"/><Relationship Id="rId7" Type="http://schemas.openxmlformats.org/officeDocument/2006/relationships/image" Target="../media/image44.emf"/><Relationship Id="rId2" Type="http://schemas.openxmlformats.org/officeDocument/2006/relationships/image" Target="../media/image39.emf"/><Relationship Id="rId1" Type="http://schemas.openxmlformats.org/officeDocument/2006/relationships/image" Target="../media/image38.emf"/><Relationship Id="rId6" Type="http://schemas.openxmlformats.org/officeDocument/2006/relationships/image" Target="../media/image43.emf"/><Relationship Id="rId11" Type="http://schemas.openxmlformats.org/officeDocument/2006/relationships/image" Target="../media/image48.emf"/><Relationship Id="rId5" Type="http://schemas.openxmlformats.org/officeDocument/2006/relationships/image" Target="../media/image42.emf"/><Relationship Id="rId10" Type="http://schemas.openxmlformats.org/officeDocument/2006/relationships/image" Target="../media/image47.emf"/><Relationship Id="rId4" Type="http://schemas.openxmlformats.org/officeDocument/2006/relationships/image" Target="../media/image41.emf"/><Relationship Id="rId9" Type="http://schemas.openxmlformats.org/officeDocument/2006/relationships/image" Target="../media/image46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19</xdr:row>
          <xdr:rowOff>190500</xdr:rowOff>
        </xdr:from>
        <xdr:to>
          <xdr:col>12</xdr:col>
          <xdr:colOff>47626</xdr:colOff>
          <xdr:row>19</xdr:row>
          <xdr:rowOff>461530</xdr:rowOff>
        </xdr:to>
        <xdr:pic>
          <xdr:nvPicPr>
            <xdr:cNvPr id="149" name="Picture 148"/>
            <xdr:cNvPicPr>
              <a:picLocks noChangeAspect="1"/>
              <a:extLst>
                <a:ext uri="{84589F7E-364E-4C9E-8A38-B11213B215E9}">
                  <a14:cameraTool cellRange="bar_4" spid="_x0000_s13693"/>
                </a:ext>
              </a:extLst>
            </xdr:cNvPicPr>
          </xdr:nvPicPr>
          <xdr:blipFill rotWithShape="1">
            <a:blip xmlns:r="http://schemas.openxmlformats.org/officeDocument/2006/relationships" r:embed="rId1"/>
            <a:srcRect l="23403" b="28991"/>
            <a:stretch>
              <a:fillRect/>
            </a:stretch>
          </xdr:blipFill>
          <xdr:spPr>
            <a:xfrm>
              <a:off x="7834313" y="9477375"/>
              <a:ext cx="1369219" cy="271030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136922</xdr:colOff>
          <xdr:row>25</xdr:row>
          <xdr:rowOff>178594</xdr:rowOff>
        </xdr:from>
        <xdr:to>
          <xdr:col>12</xdr:col>
          <xdr:colOff>41673</xdr:colOff>
          <xdr:row>25</xdr:row>
          <xdr:rowOff>449624</xdr:rowOff>
        </xdr:to>
        <xdr:pic>
          <xdr:nvPicPr>
            <xdr:cNvPr id="156" name="Picture 155"/>
            <xdr:cNvPicPr>
              <a:picLocks noChangeAspect="1"/>
              <a:extLst>
                <a:ext uri="{84589F7E-364E-4C9E-8A38-B11213B215E9}">
                  <a14:cameraTool cellRange="bar_9" spid="_x0000_s13694"/>
                </a:ext>
              </a:extLst>
            </xdr:cNvPicPr>
          </xdr:nvPicPr>
          <xdr:blipFill rotWithShape="1">
            <a:blip xmlns:r="http://schemas.openxmlformats.org/officeDocument/2006/relationships" r:embed="rId2"/>
            <a:srcRect l="23403" b="28991"/>
            <a:stretch>
              <a:fillRect/>
            </a:stretch>
          </xdr:blipFill>
          <xdr:spPr>
            <a:xfrm>
              <a:off x="7828360" y="13001625"/>
              <a:ext cx="1369219" cy="271030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119062</xdr:colOff>
          <xdr:row>24</xdr:row>
          <xdr:rowOff>184547</xdr:rowOff>
        </xdr:from>
        <xdr:to>
          <xdr:col>12</xdr:col>
          <xdr:colOff>23813</xdr:colOff>
          <xdr:row>24</xdr:row>
          <xdr:rowOff>455577</xdr:rowOff>
        </xdr:to>
        <xdr:pic>
          <xdr:nvPicPr>
            <xdr:cNvPr id="155" name="Picture 154"/>
            <xdr:cNvPicPr>
              <a:picLocks noChangeAspect="1"/>
              <a:extLst>
                <a:ext uri="{84589F7E-364E-4C9E-8A38-B11213B215E9}">
                  <a14:cameraTool cellRange="bar_9" spid="_x0000_s13695"/>
                </a:ext>
              </a:extLst>
            </xdr:cNvPicPr>
          </xdr:nvPicPr>
          <xdr:blipFill rotWithShape="1">
            <a:blip xmlns:r="http://schemas.openxmlformats.org/officeDocument/2006/relationships" r:embed="rId1"/>
            <a:srcRect l="23403" b="28991"/>
            <a:stretch>
              <a:fillRect/>
            </a:stretch>
          </xdr:blipFill>
          <xdr:spPr>
            <a:xfrm>
              <a:off x="7810500" y="12418219"/>
              <a:ext cx="1369219" cy="271030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125015</xdr:colOff>
          <xdr:row>23</xdr:row>
          <xdr:rowOff>184547</xdr:rowOff>
        </xdr:from>
        <xdr:to>
          <xdr:col>12</xdr:col>
          <xdr:colOff>29766</xdr:colOff>
          <xdr:row>23</xdr:row>
          <xdr:rowOff>455577</xdr:rowOff>
        </xdr:to>
        <xdr:pic>
          <xdr:nvPicPr>
            <xdr:cNvPr id="154" name="Picture 153"/>
            <xdr:cNvPicPr>
              <a:picLocks noChangeAspect="1"/>
              <a:extLst>
                <a:ext uri="{84589F7E-364E-4C9E-8A38-B11213B215E9}">
                  <a14:cameraTool cellRange="bar_8" spid="_x0000_s13696"/>
                </a:ext>
              </a:extLst>
            </xdr:cNvPicPr>
          </xdr:nvPicPr>
          <xdr:blipFill rotWithShape="1">
            <a:blip xmlns:r="http://schemas.openxmlformats.org/officeDocument/2006/relationships" r:embed="rId1"/>
            <a:srcRect l="23403" b="28991"/>
            <a:stretch>
              <a:fillRect/>
            </a:stretch>
          </xdr:blipFill>
          <xdr:spPr>
            <a:xfrm>
              <a:off x="7816453" y="11828860"/>
              <a:ext cx="1369219" cy="271030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22</xdr:row>
          <xdr:rowOff>184547</xdr:rowOff>
        </xdr:from>
        <xdr:to>
          <xdr:col>12</xdr:col>
          <xdr:colOff>47626</xdr:colOff>
          <xdr:row>22</xdr:row>
          <xdr:rowOff>455577</xdr:rowOff>
        </xdr:to>
        <xdr:pic>
          <xdr:nvPicPr>
            <xdr:cNvPr id="153" name="Picture 152"/>
            <xdr:cNvPicPr>
              <a:picLocks noChangeAspect="1"/>
              <a:extLst>
                <a:ext uri="{84589F7E-364E-4C9E-8A38-B11213B215E9}">
                  <a14:cameraTool cellRange="bar_7" spid="_x0000_s13697"/>
                </a:ext>
              </a:extLst>
            </xdr:cNvPicPr>
          </xdr:nvPicPr>
          <xdr:blipFill rotWithShape="1">
            <a:blip xmlns:r="http://schemas.openxmlformats.org/officeDocument/2006/relationships" r:embed="rId2"/>
            <a:srcRect l="23403" b="28991"/>
            <a:stretch>
              <a:fillRect/>
            </a:stretch>
          </xdr:blipFill>
          <xdr:spPr>
            <a:xfrm>
              <a:off x="7834313" y="11239500"/>
              <a:ext cx="1369219" cy="271030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130969</xdr:colOff>
          <xdr:row>21</xdr:row>
          <xdr:rowOff>184547</xdr:rowOff>
        </xdr:from>
        <xdr:to>
          <xdr:col>12</xdr:col>
          <xdr:colOff>35720</xdr:colOff>
          <xdr:row>21</xdr:row>
          <xdr:rowOff>455577</xdr:rowOff>
        </xdr:to>
        <xdr:pic>
          <xdr:nvPicPr>
            <xdr:cNvPr id="152" name="Picture 151"/>
            <xdr:cNvPicPr>
              <a:picLocks noChangeAspect="1"/>
              <a:extLst>
                <a:ext uri="{84589F7E-364E-4C9E-8A38-B11213B215E9}">
                  <a14:cameraTool cellRange="bar_6" spid="_x0000_s13698"/>
                </a:ext>
              </a:extLst>
            </xdr:cNvPicPr>
          </xdr:nvPicPr>
          <xdr:blipFill rotWithShape="1">
            <a:blip xmlns:r="http://schemas.openxmlformats.org/officeDocument/2006/relationships" r:embed="rId2"/>
            <a:srcRect l="23403" b="28991"/>
            <a:stretch>
              <a:fillRect/>
            </a:stretch>
          </xdr:blipFill>
          <xdr:spPr>
            <a:xfrm>
              <a:off x="7822407" y="10650141"/>
              <a:ext cx="1369219" cy="271030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125015</xdr:colOff>
          <xdr:row>20</xdr:row>
          <xdr:rowOff>184546</xdr:rowOff>
        </xdr:from>
        <xdr:to>
          <xdr:col>12</xdr:col>
          <xdr:colOff>29766</xdr:colOff>
          <xdr:row>20</xdr:row>
          <xdr:rowOff>455576</xdr:rowOff>
        </xdr:to>
        <xdr:pic>
          <xdr:nvPicPr>
            <xdr:cNvPr id="151" name="Picture 150"/>
            <xdr:cNvPicPr>
              <a:picLocks noChangeAspect="1"/>
              <a:extLst>
                <a:ext uri="{84589F7E-364E-4C9E-8A38-B11213B215E9}">
                  <a14:cameraTool cellRange="bar_5" spid="_x0000_s13699"/>
                </a:ext>
              </a:extLst>
            </xdr:cNvPicPr>
          </xdr:nvPicPr>
          <xdr:blipFill rotWithShape="1">
            <a:blip xmlns:r="http://schemas.openxmlformats.org/officeDocument/2006/relationships" r:embed="rId2"/>
            <a:srcRect l="23403" b="28991"/>
            <a:stretch>
              <a:fillRect/>
            </a:stretch>
          </xdr:blipFill>
          <xdr:spPr>
            <a:xfrm>
              <a:off x="7816453" y="10060780"/>
              <a:ext cx="1369219" cy="271030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125015</xdr:colOff>
          <xdr:row>18</xdr:row>
          <xdr:rowOff>166687</xdr:rowOff>
        </xdr:from>
        <xdr:to>
          <xdr:col>12</xdr:col>
          <xdr:colOff>29766</xdr:colOff>
          <xdr:row>18</xdr:row>
          <xdr:rowOff>437717</xdr:rowOff>
        </xdr:to>
        <xdr:pic>
          <xdr:nvPicPr>
            <xdr:cNvPr id="148" name="Picture 147"/>
            <xdr:cNvPicPr>
              <a:picLocks noChangeAspect="1"/>
              <a:extLst>
                <a:ext uri="{84589F7E-364E-4C9E-8A38-B11213B215E9}">
                  <a14:cameraTool cellRange="bar_3" spid="_x0000_s13700"/>
                </a:ext>
              </a:extLst>
            </xdr:cNvPicPr>
          </xdr:nvPicPr>
          <xdr:blipFill rotWithShape="1">
            <a:blip xmlns:r="http://schemas.openxmlformats.org/officeDocument/2006/relationships" r:embed="rId2"/>
            <a:srcRect l="23403" b="28991"/>
            <a:stretch>
              <a:fillRect/>
            </a:stretch>
          </xdr:blipFill>
          <xdr:spPr>
            <a:xfrm>
              <a:off x="7816453" y="8864203"/>
              <a:ext cx="1369219" cy="271030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148828</xdr:colOff>
          <xdr:row>17</xdr:row>
          <xdr:rowOff>178594</xdr:rowOff>
        </xdr:from>
        <xdr:to>
          <xdr:col>12</xdr:col>
          <xdr:colOff>53579</xdr:colOff>
          <xdr:row>17</xdr:row>
          <xdr:rowOff>449624</xdr:rowOff>
        </xdr:to>
        <xdr:pic>
          <xdr:nvPicPr>
            <xdr:cNvPr id="147" name="Picture 146"/>
            <xdr:cNvPicPr>
              <a:picLocks noChangeAspect="1"/>
              <a:extLst>
                <a:ext uri="{84589F7E-364E-4C9E-8A38-B11213B215E9}">
                  <a14:cameraTool cellRange="bar_2" spid="_x0000_s13701"/>
                </a:ext>
              </a:extLst>
            </xdr:cNvPicPr>
          </xdr:nvPicPr>
          <xdr:blipFill rotWithShape="1">
            <a:blip xmlns:r="http://schemas.openxmlformats.org/officeDocument/2006/relationships" r:embed="rId2"/>
            <a:srcRect l="23403" b="28991"/>
            <a:stretch>
              <a:fillRect/>
            </a:stretch>
          </xdr:blipFill>
          <xdr:spPr>
            <a:xfrm>
              <a:off x="7840266" y="8286750"/>
              <a:ext cx="1369219" cy="271030"/>
            </a:xfrm>
            <a:prstGeom prst="rect">
              <a:avLst/>
            </a:prstGeom>
          </xdr:spPr>
        </xdr:pic>
        <xdr:clientData/>
      </xdr:twoCellAnchor>
    </mc:Choice>
    <mc:Fallback/>
  </mc:AlternateContent>
  <xdr:twoCellAnchor>
    <xdr:from>
      <xdr:col>2</xdr:col>
      <xdr:colOff>485775</xdr:colOff>
      <xdr:row>1</xdr:row>
      <xdr:rowOff>95376</xdr:rowOff>
    </xdr:from>
    <xdr:to>
      <xdr:col>8</xdr:col>
      <xdr:colOff>123825</xdr:colOff>
      <xdr:row>1</xdr:row>
      <xdr:rowOff>574635</xdr:rowOff>
    </xdr:to>
    <xdr:grpSp>
      <xdr:nvGrpSpPr>
        <xdr:cNvPr id="2" name="Group 1"/>
        <xdr:cNvGrpSpPr/>
      </xdr:nvGrpSpPr>
      <xdr:grpSpPr>
        <a:xfrm>
          <a:off x="1827558" y="434963"/>
          <a:ext cx="4110658" cy="479259"/>
          <a:chOff x="1485900" y="485901"/>
          <a:chExt cx="3752850" cy="479259"/>
        </a:xfrm>
      </xdr:grpSpPr>
      <xdr:pic>
        <xdr:nvPicPr>
          <xdr:cNvPr id="3" name="Picture 2" descr="image002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85900" y="485901"/>
            <a:ext cx="718889" cy="4792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Rectangle 3"/>
          <xdr:cNvSpPr>
            <a:spLocks noChangeArrowheads="1"/>
          </xdr:cNvSpPr>
        </xdr:nvSpPr>
        <xdr:spPr bwMode="auto">
          <a:xfrm>
            <a:off x="2166688" y="561383"/>
            <a:ext cx="3072062" cy="328295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vert="horz" wrap="square" lIns="91440" tIns="45720" rIns="91440" bIns="45720" numCol="1" anchor="ctr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eaLnBrk="0" fontAlgn="base" hangingPunct="0">
              <a:spcBef>
                <a:spcPct val="0"/>
              </a:spcBef>
              <a:spcAft>
                <a:spcPct val="0"/>
              </a:spcAft>
            </a:pPr>
            <a:r>
              <a:rPr kumimoji="0" lang="en-US" altLang="en-US" sz="1600" b="1" i="0" u="sng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Arial" pitchFamily="34" charset="0"/>
                <a:ea typeface="Times New Roman" pitchFamily="18" charset="0"/>
                <a:cs typeface="Times New Roman" pitchFamily="18" charset="0"/>
              </a:rPr>
              <a:t>Oriental Metals Pte Ltd</a:t>
            </a:r>
            <a:endParaRPr kumimoji="0" lang="en-US" altLang="en-US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5</xdr:col>
      <xdr:colOff>221384</xdr:colOff>
      <xdr:row>14</xdr:row>
      <xdr:rowOff>56030</xdr:rowOff>
    </xdr:from>
    <xdr:to>
      <xdr:col>8</xdr:col>
      <xdr:colOff>367519</xdr:colOff>
      <xdr:row>14</xdr:row>
      <xdr:rowOff>872002</xdr:rowOff>
    </xdr:to>
    <xdr:grpSp>
      <xdr:nvGrpSpPr>
        <xdr:cNvPr id="143" name="Group 142"/>
        <xdr:cNvGrpSpPr/>
      </xdr:nvGrpSpPr>
      <xdr:grpSpPr>
        <a:xfrm>
          <a:off x="3799471" y="6077487"/>
          <a:ext cx="2382439" cy="815972"/>
          <a:chOff x="3784856" y="5972736"/>
          <a:chExt cx="2364307" cy="815972"/>
        </a:xfrm>
      </xdr:grpSpPr>
      <mc:AlternateContent xmlns:mc="http://schemas.openxmlformats.org/markup-compatibility/2006" xmlns:a14="http://schemas.microsoft.com/office/drawing/2010/main">
        <mc:Choice Requires="a14">
          <xdr:pic>
            <xdr:nvPicPr>
              <xdr:cNvPr id="7" name="Picture 6"/>
              <xdr:cNvPicPr>
                <a:picLocks noChangeAspect="1"/>
                <a:extLst>
                  <a:ext uri="{84589F7E-364E-4C9E-8A38-B11213B215E9}">
                    <a14:cameraTool cellRange="code3" spid="_x0000_s13702"/>
                  </a:ext>
                </a:extLst>
              </xdr:cNvPicPr>
            </xdr:nvPicPr>
            <xdr:blipFill>
              <a:blip xmlns:r="http://schemas.openxmlformats.org/officeDocument/2006/relationships" r:embed="rId4"/>
              <a:stretch>
                <a:fillRect/>
              </a:stretch>
            </xdr:blipFill>
            <xdr:spPr>
              <a:xfrm>
                <a:off x="3915656" y="6286500"/>
                <a:ext cx="2085886" cy="502208"/>
              </a:xfrm>
              <a:prstGeom prst="rect">
                <a:avLst/>
              </a:prstGeom>
            </xdr:spPr>
          </xdr:pic>
        </mc:Choice>
        <mc:Fallback xmlns=""/>
      </mc:AlternateContent>
      <xdr:sp macro="" textlink="">
        <xdr:nvSpPr>
          <xdr:cNvPr id="8" name="TextBox 7"/>
          <xdr:cNvSpPr txBox="1"/>
        </xdr:nvSpPr>
        <xdr:spPr>
          <a:xfrm>
            <a:off x="3784856" y="5983942"/>
            <a:ext cx="1056739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SG" sz="1100"/>
              <a:t>Thread type (1)</a:t>
            </a:r>
          </a:p>
        </xdr:txBody>
      </xdr:sp>
      <xdr:sp macro="" textlink="">
        <xdr:nvSpPr>
          <xdr:cNvPr id="9" name="TextBox 8"/>
          <xdr:cNvSpPr txBox="1"/>
        </xdr:nvSpPr>
        <xdr:spPr>
          <a:xfrm>
            <a:off x="5071108" y="5972736"/>
            <a:ext cx="1078055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SG" sz="1100"/>
              <a:t>Thread Type (2)</a:t>
            </a:r>
          </a:p>
        </xdr:txBody>
      </xdr:sp>
    </xdr:grpSp>
    <xdr:clientData/>
  </xdr:twoCellAnchor>
  <xdr:twoCellAnchor editAs="oneCell">
    <xdr:from>
      <xdr:col>50</xdr:col>
      <xdr:colOff>161989</xdr:colOff>
      <xdr:row>9</xdr:row>
      <xdr:rowOff>116632</xdr:rowOff>
    </xdr:from>
    <xdr:to>
      <xdr:col>51</xdr:col>
      <xdr:colOff>12768</xdr:colOff>
      <xdr:row>9</xdr:row>
      <xdr:rowOff>354854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59467" y="3090089"/>
          <a:ext cx="173802" cy="238222"/>
        </a:xfrm>
        <a:prstGeom prst="rect">
          <a:avLst/>
        </a:prstGeom>
      </xdr:spPr>
    </xdr:pic>
    <xdr:clientData/>
  </xdr:twoCellAnchor>
  <xdr:twoCellAnchor editAs="oneCell">
    <xdr:from>
      <xdr:col>50</xdr:col>
      <xdr:colOff>14857</xdr:colOff>
      <xdr:row>10</xdr:row>
      <xdr:rowOff>223538</xdr:rowOff>
    </xdr:from>
    <xdr:to>
      <xdr:col>50</xdr:col>
      <xdr:colOff>186286</xdr:colOff>
      <xdr:row>10</xdr:row>
      <xdr:rowOff>461633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7944" y="3790553"/>
          <a:ext cx="171429" cy="238095"/>
        </a:xfrm>
        <a:prstGeom prst="rect">
          <a:avLst/>
        </a:prstGeom>
      </xdr:spPr>
    </xdr:pic>
    <xdr:clientData/>
  </xdr:twoCellAnchor>
  <xdr:twoCellAnchor editAs="oneCell">
    <xdr:from>
      <xdr:col>50</xdr:col>
      <xdr:colOff>51162</xdr:colOff>
      <xdr:row>11</xdr:row>
      <xdr:rowOff>116628</xdr:rowOff>
    </xdr:from>
    <xdr:to>
      <xdr:col>51</xdr:col>
      <xdr:colOff>21051</xdr:colOff>
      <xdr:row>11</xdr:row>
      <xdr:rowOff>354850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4249" y="4276526"/>
          <a:ext cx="290630" cy="238222"/>
        </a:xfrm>
        <a:prstGeom prst="rect">
          <a:avLst/>
        </a:prstGeom>
      </xdr:spPr>
    </xdr:pic>
    <xdr:clientData/>
  </xdr:twoCellAnchor>
  <xdr:twoCellAnchor editAs="oneCell">
    <xdr:from>
      <xdr:col>50</xdr:col>
      <xdr:colOff>34135</xdr:colOff>
      <xdr:row>13</xdr:row>
      <xdr:rowOff>104366</xdr:rowOff>
    </xdr:from>
    <xdr:to>
      <xdr:col>51</xdr:col>
      <xdr:colOff>8789</xdr:colOff>
      <xdr:row>13</xdr:row>
      <xdr:rowOff>333059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24923" y="5394404"/>
          <a:ext cx="297040" cy="228693"/>
        </a:xfrm>
        <a:prstGeom prst="rect">
          <a:avLst/>
        </a:prstGeom>
      </xdr:spPr>
    </xdr:pic>
    <xdr:clientData/>
  </xdr:twoCellAnchor>
  <xdr:twoCellAnchor editAs="oneCell">
    <xdr:from>
      <xdr:col>50</xdr:col>
      <xdr:colOff>7521</xdr:colOff>
      <xdr:row>14</xdr:row>
      <xdr:rowOff>363140</xdr:rowOff>
    </xdr:from>
    <xdr:to>
      <xdr:col>51</xdr:col>
      <xdr:colOff>11906</xdr:colOff>
      <xdr:row>14</xdr:row>
      <xdr:rowOff>659596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16427" y="6387703"/>
          <a:ext cx="325854" cy="296456"/>
        </a:xfrm>
        <a:prstGeom prst="rect">
          <a:avLst/>
        </a:prstGeom>
      </xdr:spPr>
    </xdr:pic>
    <xdr:clientData/>
  </xdr:twoCellAnchor>
  <xdr:twoCellAnchor editAs="oneCell">
    <xdr:from>
      <xdr:col>50</xdr:col>
      <xdr:colOff>36949</xdr:colOff>
      <xdr:row>15</xdr:row>
      <xdr:rowOff>106909</xdr:rowOff>
    </xdr:from>
    <xdr:to>
      <xdr:col>51</xdr:col>
      <xdr:colOff>21051</xdr:colOff>
      <xdr:row>15</xdr:row>
      <xdr:rowOff>345067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60036" y="6852164"/>
          <a:ext cx="304843" cy="238158"/>
        </a:xfrm>
        <a:prstGeom prst="rect">
          <a:avLst/>
        </a:prstGeom>
      </xdr:spPr>
    </xdr:pic>
    <xdr:clientData/>
  </xdr:twoCellAnchor>
  <xdr:twoCellAnchor editAs="oneCell">
    <xdr:from>
      <xdr:col>50</xdr:col>
      <xdr:colOff>7678</xdr:colOff>
      <xdr:row>16</xdr:row>
      <xdr:rowOff>213819</xdr:rowOff>
    </xdr:from>
    <xdr:to>
      <xdr:col>50</xdr:col>
      <xdr:colOff>302916</xdr:colOff>
      <xdr:row>16</xdr:row>
      <xdr:rowOff>451914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0765" y="7551957"/>
          <a:ext cx="295238" cy="238095"/>
        </a:xfrm>
        <a:prstGeom prst="rect">
          <a:avLst/>
        </a:prstGeom>
      </xdr:spPr>
    </xdr:pic>
    <xdr:clientData/>
  </xdr:twoCellAnchor>
  <xdr:twoCellAnchor editAs="oneCell">
    <xdr:from>
      <xdr:col>50</xdr:col>
      <xdr:colOff>40492</xdr:colOff>
      <xdr:row>17</xdr:row>
      <xdr:rowOff>92447</xdr:rowOff>
    </xdr:from>
    <xdr:to>
      <xdr:col>51</xdr:col>
      <xdr:colOff>11332</xdr:colOff>
      <xdr:row>17</xdr:row>
      <xdr:rowOff>330605</xdr:rowOff>
    </xdr:to>
    <xdr:pic>
      <xdr:nvPicPr>
        <xdr:cNvPr id="21" name="Picture 20"/>
        <xdr:cNvPicPr>
          <a:picLocks noChangeAspect="1"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951" r="46264"/>
        <a:stretch/>
      </xdr:blipFill>
      <xdr:spPr>
        <a:xfrm>
          <a:off x="13657101" y="8192838"/>
          <a:ext cx="293862" cy="238158"/>
        </a:xfrm>
        <a:prstGeom prst="rect">
          <a:avLst/>
        </a:prstGeom>
      </xdr:spPr>
    </xdr:pic>
    <xdr:clientData/>
  </xdr:twoCellAnchor>
  <xdr:twoCellAnchor editAs="oneCell">
    <xdr:from>
      <xdr:col>49</xdr:col>
      <xdr:colOff>602603</xdr:colOff>
      <xdr:row>12</xdr:row>
      <xdr:rowOff>194230</xdr:rowOff>
    </xdr:from>
    <xdr:to>
      <xdr:col>50</xdr:col>
      <xdr:colOff>280758</xdr:colOff>
      <xdr:row>12</xdr:row>
      <xdr:rowOff>432325</xdr:rowOff>
    </xdr:to>
    <xdr:pic>
      <xdr:nvPicPr>
        <xdr:cNvPr id="28" name="Picture 27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01526" y="4942076"/>
          <a:ext cx="286289" cy="23809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298490</xdr:colOff>
          <xdr:row>17</xdr:row>
          <xdr:rowOff>147202</xdr:rowOff>
        </xdr:from>
        <xdr:to>
          <xdr:col>11</xdr:col>
          <xdr:colOff>240383</xdr:colOff>
          <xdr:row>17</xdr:row>
          <xdr:rowOff>435202</xdr:rowOff>
        </xdr:to>
        <xdr:pic>
          <xdr:nvPicPr>
            <xdr:cNvPr id="54" name="Picture 53"/>
            <xdr:cNvPicPr>
              <a:picLocks/>
              <a:extLst>
                <a:ext uri="{84589F7E-364E-4C9E-8A38-B11213B215E9}">
                  <a14:cameraTool cellRange="threadType1_2" spid="_x0000_s13703"/>
                </a:ext>
              </a:extLst>
            </xdr:cNvPicPr>
          </xdr:nvPicPr>
          <xdr:blipFill rotWithShape="1">
            <a:blip xmlns:r="http://schemas.openxmlformats.org/officeDocument/2006/relationships" r:embed="rId14"/>
            <a:srcRect b="33661"/>
            <a:stretch>
              <a:fillRect/>
            </a:stretch>
          </xdr:blipFill>
          <xdr:spPr>
            <a:xfrm>
              <a:off x="7603751" y="8247593"/>
              <a:ext cx="331175" cy="288000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298490</xdr:colOff>
          <xdr:row>18</xdr:row>
          <xdr:rowOff>149386</xdr:rowOff>
        </xdr:from>
        <xdr:to>
          <xdr:col>11</xdr:col>
          <xdr:colOff>240383</xdr:colOff>
          <xdr:row>18</xdr:row>
          <xdr:rowOff>466186</xdr:rowOff>
        </xdr:to>
        <xdr:pic>
          <xdr:nvPicPr>
            <xdr:cNvPr id="59" name="Picture 58"/>
            <xdr:cNvPicPr>
              <a:picLocks/>
              <a:extLst>
                <a:ext uri="{84589F7E-364E-4C9E-8A38-B11213B215E9}">
                  <a14:cameraTool cellRange="threadType1_3" spid="_x0000_s13704"/>
                </a:ext>
              </a:extLst>
            </xdr:cNvPicPr>
          </xdr:nvPicPr>
          <xdr:blipFill rotWithShape="1">
            <a:blip xmlns:r="http://schemas.openxmlformats.org/officeDocument/2006/relationships" r:embed="rId14"/>
            <a:srcRect b="27085"/>
            <a:stretch>
              <a:fillRect/>
            </a:stretch>
          </xdr:blipFill>
          <xdr:spPr>
            <a:xfrm>
              <a:off x="7603751" y="8837843"/>
              <a:ext cx="331175" cy="316800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298490</xdr:colOff>
          <xdr:row>20</xdr:row>
          <xdr:rowOff>167248</xdr:rowOff>
        </xdr:from>
        <xdr:to>
          <xdr:col>11</xdr:col>
          <xdr:colOff>240383</xdr:colOff>
          <xdr:row>20</xdr:row>
          <xdr:rowOff>484048</xdr:rowOff>
        </xdr:to>
        <xdr:pic>
          <xdr:nvPicPr>
            <xdr:cNvPr id="71" name="Picture 70"/>
            <xdr:cNvPicPr>
              <a:picLocks/>
              <a:extLst>
                <a:ext uri="{84589F7E-364E-4C9E-8A38-B11213B215E9}">
                  <a14:cameraTool cellRange="ThreadType1_5" spid="_x0000_s13705"/>
                </a:ext>
              </a:extLst>
            </xdr:cNvPicPr>
          </xdr:nvPicPr>
          <xdr:blipFill rotWithShape="1">
            <a:blip xmlns:r="http://schemas.openxmlformats.org/officeDocument/2006/relationships" r:embed="rId14"/>
            <a:srcRect t="1" b="27084"/>
            <a:stretch>
              <a:fillRect/>
            </a:stretch>
          </xdr:blipFill>
          <xdr:spPr>
            <a:xfrm>
              <a:off x="7603751" y="10031835"/>
              <a:ext cx="331175" cy="316800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298490</xdr:colOff>
          <xdr:row>22</xdr:row>
          <xdr:rowOff>161294</xdr:rowOff>
        </xdr:from>
        <xdr:to>
          <xdr:col>11</xdr:col>
          <xdr:colOff>240383</xdr:colOff>
          <xdr:row>22</xdr:row>
          <xdr:rowOff>478094</xdr:rowOff>
        </xdr:to>
        <xdr:pic>
          <xdr:nvPicPr>
            <xdr:cNvPr id="83" name="Picture 82"/>
            <xdr:cNvPicPr>
              <a:picLocks/>
              <a:extLst>
                <a:ext uri="{84589F7E-364E-4C9E-8A38-B11213B215E9}">
                  <a14:cameraTool cellRange="ThreadType1_7" spid="_x0000_s13706"/>
                </a:ext>
              </a:extLst>
            </xdr:cNvPicPr>
          </xdr:nvPicPr>
          <xdr:blipFill rotWithShape="1">
            <a:blip xmlns:r="http://schemas.openxmlformats.org/officeDocument/2006/relationships" r:embed="rId14"/>
            <a:srcRect b="28319"/>
            <a:stretch>
              <a:fillRect/>
            </a:stretch>
          </xdr:blipFill>
          <xdr:spPr>
            <a:xfrm>
              <a:off x="7603751" y="11202011"/>
              <a:ext cx="331175" cy="316800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298490</xdr:colOff>
          <xdr:row>23</xdr:row>
          <xdr:rowOff>161294</xdr:rowOff>
        </xdr:from>
        <xdr:to>
          <xdr:col>11</xdr:col>
          <xdr:colOff>240383</xdr:colOff>
          <xdr:row>23</xdr:row>
          <xdr:rowOff>478094</xdr:rowOff>
        </xdr:to>
        <xdr:pic>
          <xdr:nvPicPr>
            <xdr:cNvPr id="89" name="Picture 88"/>
            <xdr:cNvPicPr>
              <a:picLocks/>
              <a:extLst>
                <a:ext uri="{84589F7E-364E-4C9E-8A38-B11213B215E9}">
                  <a14:cameraTool cellRange="ThreadType1_8" spid="_x0000_s13707"/>
                </a:ext>
              </a:extLst>
            </xdr:cNvPicPr>
          </xdr:nvPicPr>
          <xdr:blipFill rotWithShape="1">
            <a:blip xmlns:r="http://schemas.openxmlformats.org/officeDocument/2006/relationships" r:embed="rId14"/>
            <a:srcRect b="32023"/>
            <a:stretch>
              <a:fillRect/>
            </a:stretch>
          </xdr:blipFill>
          <xdr:spPr>
            <a:xfrm>
              <a:off x="7603751" y="11790077"/>
              <a:ext cx="331175" cy="316800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298490</xdr:colOff>
          <xdr:row>24</xdr:row>
          <xdr:rowOff>155340</xdr:rowOff>
        </xdr:from>
        <xdr:to>
          <xdr:col>11</xdr:col>
          <xdr:colOff>240383</xdr:colOff>
          <xdr:row>24</xdr:row>
          <xdr:rowOff>472140</xdr:rowOff>
        </xdr:to>
        <xdr:pic>
          <xdr:nvPicPr>
            <xdr:cNvPr id="95" name="Picture 94"/>
            <xdr:cNvPicPr>
              <a:picLocks/>
              <a:extLst>
                <a:ext uri="{84589F7E-364E-4C9E-8A38-B11213B215E9}">
                  <a14:cameraTool cellRange="ThreadType1_9" spid="_x0000_s13708"/>
                </a:ext>
              </a:extLst>
            </xdr:cNvPicPr>
          </xdr:nvPicPr>
          <xdr:blipFill rotWithShape="1">
            <a:blip xmlns:r="http://schemas.openxmlformats.org/officeDocument/2006/relationships" r:embed="rId14"/>
            <a:srcRect b="27305"/>
            <a:stretch>
              <a:fillRect/>
            </a:stretch>
          </xdr:blipFill>
          <xdr:spPr>
            <a:xfrm>
              <a:off x="7603751" y="12372188"/>
              <a:ext cx="331175" cy="316800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298490</xdr:colOff>
          <xdr:row>25</xdr:row>
          <xdr:rowOff>166686</xdr:rowOff>
        </xdr:from>
        <xdr:to>
          <xdr:col>11</xdr:col>
          <xdr:colOff>240383</xdr:colOff>
          <xdr:row>25</xdr:row>
          <xdr:rowOff>483486</xdr:rowOff>
        </xdr:to>
        <xdr:pic>
          <xdr:nvPicPr>
            <xdr:cNvPr id="99" name="Picture 98"/>
            <xdr:cNvPicPr>
              <a:picLocks/>
              <a:extLst>
                <a:ext uri="{84589F7E-364E-4C9E-8A38-B11213B215E9}">
                  <a14:cameraTool cellRange="ThreadType1_10" spid="_x0000_s13709"/>
                </a:ext>
              </a:extLst>
            </xdr:cNvPicPr>
          </xdr:nvPicPr>
          <xdr:blipFill rotWithShape="1">
            <a:blip xmlns:r="http://schemas.openxmlformats.org/officeDocument/2006/relationships" r:embed="rId14"/>
            <a:srcRect b="30788"/>
            <a:stretch>
              <a:fillRect/>
            </a:stretch>
          </xdr:blipFill>
          <xdr:spPr>
            <a:xfrm>
              <a:off x="7603751" y="12971599"/>
              <a:ext cx="331175" cy="316800"/>
            </a:xfrm>
            <a:prstGeom prst="rect">
              <a:avLst/>
            </a:prstGeom>
          </xdr:spPr>
        </xdr:pic>
        <xdr:clientData/>
      </xdr:twoCellAnchor>
    </mc:Choice>
    <mc:Fallback/>
  </mc:AlternateContent>
  <xdr:twoCellAnchor>
    <xdr:from>
      <xdr:col>1</xdr:col>
      <xdr:colOff>638736</xdr:colOff>
      <xdr:row>9</xdr:row>
      <xdr:rowOff>72839</xdr:rowOff>
    </xdr:from>
    <xdr:to>
      <xdr:col>4</xdr:col>
      <xdr:colOff>219972</xdr:colOff>
      <xdr:row>13</xdr:row>
      <xdr:rowOff>302499</xdr:rowOff>
    </xdr:to>
    <xdr:grpSp>
      <xdr:nvGrpSpPr>
        <xdr:cNvPr id="144" name="Group 143"/>
        <xdr:cNvGrpSpPr/>
      </xdr:nvGrpSpPr>
      <xdr:grpSpPr>
        <a:xfrm>
          <a:off x="1235084" y="3187100"/>
          <a:ext cx="1817540" cy="2540508"/>
          <a:chOff x="1243854" y="3064810"/>
          <a:chExt cx="1800000" cy="2549277"/>
        </a:xfrm>
      </xdr:grpSpPr>
      <xdr:pic>
        <xdr:nvPicPr>
          <xdr:cNvPr id="111" name="Picture 110"/>
          <xdr:cNvPicPr>
            <a:picLocks noChangeAspect="1"/>
          </xdr:cNvPicPr>
        </xdr:nvPicPr>
        <xdr:blipFill>
          <a:blip xmlns:r="http://schemas.openxmlformats.org/officeDocument/2006/relationships" r:embed="rId1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473348" y="3064810"/>
            <a:ext cx="1341012" cy="277220"/>
          </a:xfrm>
          <a:prstGeom prst="rect">
            <a:avLst/>
          </a:prstGeom>
        </xdr:spPr>
      </xdr:pic>
      <xdr:pic>
        <xdr:nvPicPr>
          <xdr:cNvPr id="115" name="Picture 114"/>
          <xdr:cNvPicPr>
            <a:picLocks noChangeAspect="1"/>
          </xdr:cNvPicPr>
        </xdr:nvPicPr>
        <xdr:blipFill>
          <a:blip xmlns:r="http://schemas.openxmlformats.org/officeDocument/2006/relationships" r:embed="rId1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468854" y="3653117"/>
            <a:ext cx="1350000" cy="305430"/>
          </a:xfrm>
          <a:prstGeom prst="rect">
            <a:avLst/>
          </a:prstGeom>
        </xdr:spPr>
      </xdr:pic>
      <xdr:pic>
        <xdr:nvPicPr>
          <xdr:cNvPr id="117" name="Picture 116"/>
          <xdr:cNvPicPr>
            <a:picLocks noChangeAspect="1"/>
          </xdr:cNvPicPr>
        </xdr:nvPicPr>
        <xdr:blipFill>
          <a:blip xmlns:r="http://schemas.openxmlformats.org/officeDocument/2006/relationships" r:embed="rId1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468854" y="4258234"/>
            <a:ext cx="1350000" cy="271813"/>
          </a:xfrm>
          <a:prstGeom prst="rect">
            <a:avLst/>
          </a:prstGeom>
        </xdr:spPr>
      </xdr:pic>
      <xdr:pic>
        <xdr:nvPicPr>
          <xdr:cNvPr id="119" name="Picture 118"/>
          <xdr:cNvPicPr>
            <a:picLocks noChangeAspect="1"/>
          </xdr:cNvPicPr>
        </xdr:nvPicPr>
        <xdr:blipFill>
          <a:blip xmlns:r="http://schemas.openxmlformats.org/officeDocument/2006/relationships" r:embed="rId1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468854" y="4852146"/>
            <a:ext cx="1350000" cy="267331"/>
          </a:xfrm>
          <a:prstGeom prst="rect">
            <a:avLst/>
          </a:prstGeom>
        </xdr:spPr>
      </xdr:pic>
      <xdr:pic>
        <xdr:nvPicPr>
          <xdr:cNvPr id="121" name="Picture 120"/>
          <xdr:cNvPicPr>
            <a:picLocks noChangeAspect="1"/>
          </xdr:cNvPicPr>
        </xdr:nvPicPr>
        <xdr:blipFill>
          <a:blip xmlns:r="http://schemas.openxmlformats.org/officeDocument/2006/relationships" r:embed="rId1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43854" y="5356413"/>
            <a:ext cx="1800000" cy="257674"/>
          </a:xfrm>
          <a:prstGeom prst="rect">
            <a:avLst/>
          </a:prstGeom>
        </xdr:spPr>
      </xdr:pic>
    </xdr:grpSp>
    <xdr:clientData/>
  </xdr:twoCellAnchor>
  <xdr:twoCellAnchor editAs="oneCell">
    <xdr:from>
      <xdr:col>5</xdr:col>
      <xdr:colOff>588308</xdr:colOff>
      <xdr:row>9</xdr:row>
      <xdr:rowOff>67236</xdr:rowOff>
    </xdr:from>
    <xdr:to>
      <xdr:col>8</xdr:col>
      <xdr:colOff>169544</xdr:colOff>
      <xdr:row>9</xdr:row>
      <xdr:rowOff>392146</xdr:rowOff>
    </xdr:to>
    <xdr:pic>
      <xdr:nvPicPr>
        <xdr:cNvPr id="123" name="Picture 122"/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1779" y="3059207"/>
          <a:ext cx="1800000" cy="324910"/>
        </a:xfrm>
        <a:prstGeom prst="rect">
          <a:avLst/>
        </a:prstGeom>
      </xdr:spPr>
    </xdr:pic>
    <xdr:clientData/>
  </xdr:twoCellAnchor>
  <xdr:twoCellAnchor editAs="oneCell">
    <xdr:from>
      <xdr:col>5</xdr:col>
      <xdr:colOff>588308</xdr:colOff>
      <xdr:row>10</xdr:row>
      <xdr:rowOff>67235</xdr:rowOff>
    </xdr:from>
    <xdr:to>
      <xdr:col>8</xdr:col>
      <xdr:colOff>169544</xdr:colOff>
      <xdr:row>10</xdr:row>
      <xdr:rowOff>392144</xdr:rowOff>
    </xdr:to>
    <xdr:pic>
      <xdr:nvPicPr>
        <xdr:cNvPr id="125" name="Picture 124"/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1779" y="3653117"/>
          <a:ext cx="1800000" cy="324909"/>
        </a:xfrm>
        <a:prstGeom prst="rect">
          <a:avLst/>
        </a:prstGeom>
      </xdr:spPr>
    </xdr:pic>
    <xdr:clientData/>
  </xdr:twoCellAnchor>
  <xdr:twoCellAnchor editAs="oneCell">
    <xdr:from>
      <xdr:col>5</xdr:col>
      <xdr:colOff>588308</xdr:colOff>
      <xdr:row>11</xdr:row>
      <xdr:rowOff>44823</xdr:rowOff>
    </xdr:from>
    <xdr:to>
      <xdr:col>8</xdr:col>
      <xdr:colOff>169544</xdr:colOff>
      <xdr:row>11</xdr:row>
      <xdr:rowOff>280085</xdr:rowOff>
    </xdr:to>
    <xdr:pic>
      <xdr:nvPicPr>
        <xdr:cNvPr id="127" name="Picture 126"/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1779" y="4224617"/>
          <a:ext cx="1800000" cy="235262"/>
        </a:xfrm>
        <a:prstGeom prst="rect">
          <a:avLst/>
        </a:prstGeom>
      </xdr:spPr>
    </xdr:pic>
    <xdr:clientData/>
  </xdr:twoCellAnchor>
  <xdr:twoCellAnchor editAs="oneCell">
    <xdr:from>
      <xdr:col>5</xdr:col>
      <xdr:colOff>588308</xdr:colOff>
      <xdr:row>12</xdr:row>
      <xdr:rowOff>22412</xdr:rowOff>
    </xdr:from>
    <xdr:to>
      <xdr:col>8</xdr:col>
      <xdr:colOff>169544</xdr:colOff>
      <xdr:row>12</xdr:row>
      <xdr:rowOff>257735</xdr:rowOff>
    </xdr:to>
    <xdr:pic>
      <xdr:nvPicPr>
        <xdr:cNvPr id="129" name="Picture 128"/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1779" y="4796118"/>
          <a:ext cx="1800000" cy="235323"/>
        </a:xfrm>
        <a:prstGeom prst="rect">
          <a:avLst/>
        </a:prstGeom>
      </xdr:spPr>
    </xdr:pic>
    <xdr:clientData/>
  </xdr:twoCellAnchor>
  <xdr:twoCellAnchor editAs="oneCell">
    <xdr:from>
      <xdr:col>5</xdr:col>
      <xdr:colOff>588308</xdr:colOff>
      <xdr:row>13</xdr:row>
      <xdr:rowOff>11206</xdr:rowOff>
    </xdr:from>
    <xdr:to>
      <xdr:col>8</xdr:col>
      <xdr:colOff>169544</xdr:colOff>
      <xdr:row>13</xdr:row>
      <xdr:rowOff>280148</xdr:rowOff>
    </xdr:to>
    <xdr:pic>
      <xdr:nvPicPr>
        <xdr:cNvPr id="131" name="Picture 130"/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1779" y="5322794"/>
          <a:ext cx="1800000" cy="268942"/>
        </a:xfrm>
        <a:prstGeom prst="rect">
          <a:avLst/>
        </a:prstGeom>
      </xdr:spPr>
    </xdr:pic>
    <xdr:clientData/>
  </xdr:twoCellAnchor>
  <xdr:twoCellAnchor editAs="oneCell">
    <xdr:from>
      <xdr:col>10</xdr:col>
      <xdr:colOff>45929</xdr:colOff>
      <xdr:row>9</xdr:row>
      <xdr:rowOff>67235</xdr:rowOff>
    </xdr:from>
    <xdr:to>
      <xdr:col>11</xdr:col>
      <xdr:colOff>1453723</xdr:colOff>
      <xdr:row>9</xdr:row>
      <xdr:rowOff>336177</xdr:rowOff>
    </xdr:to>
    <xdr:pic>
      <xdr:nvPicPr>
        <xdr:cNvPr id="133" name="Picture 132"/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7341" y="3059206"/>
          <a:ext cx="1800000" cy="268942"/>
        </a:xfrm>
        <a:prstGeom prst="rect">
          <a:avLst/>
        </a:prstGeom>
      </xdr:spPr>
    </xdr:pic>
    <xdr:clientData/>
  </xdr:twoCellAnchor>
  <xdr:twoCellAnchor editAs="oneCell">
    <xdr:from>
      <xdr:col>10</xdr:col>
      <xdr:colOff>45929</xdr:colOff>
      <xdr:row>11</xdr:row>
      <xdr:rowOff>89648</xdr:rowOff>
    </xdr:from>
    <xdr:to>
      <xdr:col>11</xdr:col>
      <xdr:colOff>1453723</xdr:colOff>
      <xdr:row>11</xdr:row>
      <xdr:rowOff>369794</xdr:rowOff>
    </xdr:to>
    <xdr:pic>
      <xdr:nvPicPr>
        <xdr:cNvPr id="136" name="Picture 135"/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7341" y="4269442"/>
          <a:ext cx="1800000" cy="280146"/>
        </a:xfrm>
        <a:prstGeom prst="rect">
          <a:avLst/>
        </a:prstGeom>
      </xdr:spPr>
    </xdr:pic>
    <xdr:clientData/>
  </xdr:twoCellAnchor>
  <xdr:twoCellAnchor editAs="oneCell">
    <xdr:from>
      <xdr:col>10</xdr:col>
      <xdr:colOff>45929</xdr:colOff>
      <xdr:row>10</xdr:row>
      <xdr:rowOff>44824</xdr:rowOff>
    </xdr:from>
    <xdr:to>
      <xdr:col>11</xdr:col>
      <xdr:colOff>1453723</xdr:colOff>
      <xdr:row>10</xdr:row>
      <xdr:rowOff>367404</xdr:rowOff>
    </xdr:to>
    <xdr:pic>
      <xdr:nvPicPr>
        <xdr:cNvPr id="138" name="Picture 137"/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7341" y="3630706"/>
          <a:ext cx="1800000" cy="322580"/>
        </a:xfrm>
        <a:prstGeom prst="rect">
          <a:avLst/>
        </a:prstGeom>
      </xdr:spPr>
    </xdr:pic>
    <xdr:clientData/>
  </xdr:twoCellAnchor>
  <xdr:twoCellAnchor editAs="oneCell">
    <xdr:from>
      <xdr:col>10</xdr:col>
      <xdr:colOff>45929</xdr:colOff>
      <xdr:row>12</xdr:row>
      <xdr:rowOff>33618</xdr:rowOff>
    </xdr:from>
    <xdr:to>
      <xdr:col>11</xdr:col>
      <xdr:colOff>1453723</xdr:colOff>
      <xdr:row>12</xdr:row>
      <xdr:rowOff>268941</xdr:rowOff>
    </xdr:to>
    <xdr:pic>
      <xdr:nvPicPr>
        <xdr:cNvPr id="140" name="Picture 139"/>
        <xdr:cNvPicPr>
          <a:picLocks noChangeAspect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7341" y="4807324"/>
          <a:ext cx="1800000" cy="235323"/>
        </a:xfrm>
        <a:prstGeom prst="rect">
          <a:avLst/>
        </a:prstGeom>
      </xdr:spPr>
    </xdr:pic>
    <xdr:clientData/>
  </xdr:twoCellAnchor>
  <xdr:twoCellAnchor editAs="oneCell">
    <xdr:from>
      <xdr:col>10</xdr:col>
      <xdr:colOff>44825</xdr:colOff>
      <xdr:row>13</xdr:row>
      <xdr:rowOff>56030</xdr:rowOff>
    </xdr:from>
    <xdr:to>
      <xdr:col>11</xdr:col>
      <xdr:colOff>1454828</xdr:colOff>
      <xdr:row>13</xdr:row>
      <xdr:rowOff>376314</xdr:rowOff>
    </xdr:to>
    <xdr:pic>
      <xdr:nvPicPr>
        <xdr:cNvPr id="142" name="Picture 141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6237" y="5367618"/>
          <a:ext cx="1802209" cy="320284"/>
        </a:xfrm>
        <a:prstGeom prst="rect">
          <a:avLst/>
        </a:prstGeom>
      </xdr:spPr>
    </xdr:pic>
    <xdr:clientData/>
  </xdr:twoCellAnchor>
  <xdr:twoCellAnchor editAs="oneCell">
    <xdr:from>
      <xdr:col>50</xdr:col>
      <xdr:colOff>89648</xdr:colOff>
      <xdr:row>20</xdr:row>
      <xdr:rowOff>571501</xdr:rowOff>
    </xdr:from>
    <xdr:to>
      <xdr:col>53</xdr:col>
      <xdr:colOff>21885</xdr:colOff>
      <xdr:row>21</xdr:row>
      <xdr:rowOff>415916</xdr:rowOff>
    </xdr:to>
    <xdr:pic>
      <xdr:nvPicPr>
        <xdr:cNvPr id="145" name="Picture 144"/>
        <xdr:cNvPicPr>
          <a:picLocks noChangeAspect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41824" y="9917207"/>
          <a:ext cx="1467443" cy="43832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136921</xdr:colOff>
          <xdr:row>16</xdr:row>
          <xdr:rowOff>172640</xdr:rowOff>
        </xdr:from>
        <xdr:to>
          <xdr:col>12</xdr:col>
          <xdr:colOff>41672</xdr:colOff>
          <xdr:row>16</xdr:row>
          <xdr:rowOff>443670</xdr:rowOff>
        </xdr:to>
        <xdr:pic>
          <xdr:nvPicPr>
            <xdr:cNvPr id="146" name="Picture 145"/>
            <xdr:cNvPicPr>
              <a:picLocks noChangeAspect="1"/>
              <a:extLst>
                <a:ext uri="{84589F7E-364E-4C9E-8A38-B11213B215E9}">
                  <a14:cameraTool cellRange="bar" spid="_x0000_s13710"/>
                </a:ext>
              </a:extLst>
            </xdr:cNvPicPr>
          </xdr:nvPicPr>
          <xdr:blipFill rotWithShape="1">
            <a:blip xmlns:r="http://schemas.openxmlformats.org/officeDocument/2006/relationships" r:embed="rId30"/>
            <a:srcRect l="23403" b="28991"/>
            <a:stretch>
              <a:fillRect/>
            </a:stretch>
          </xdr:blipFill>
          <xdr:spPr>
            <a:xfrm>
              <a:off x="7828359" y="7691437"/>
              <a:ext cx="1369219" cy="271030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298490</xdr:colOff>
          <xdr:row>16</xdr:row>
          <xdr:rowOff>167246</xdr:rowOff>
        </xdr:from>
        <xdr:to>
          <xdr:col>11</xdr:col>
          <xdr:colOff>240383</xdr:colOff>
          <xdr:row>16</xdr:row>
          <xdr:rowOff>484046</xdr:rowOff>
        </xdr:to>
        <xdr:pic>
          <xdr:nvPicPr>
            <xdr:cNvPr id="23" name="Picture 22"/>
            <xdr:cNvPicPr>
              <a:picLocks/>
              <a:extLst>
                <a:ext uri="{84589F7E-364E-4C9E-8A38-B11213B215E9}">
                  <a14:cameraTool cellRange="ThreadType" spid="_x0000_s13711"/>
                </a:ext>
              </a:extLst>
            </xdr:cNvPicPr>
          </xdr:nvPicPr>
          <xdr:blipFill rotWithShape="1">
            <a:blip xmlns:r="http://schemas.openxmlformats.org/officeDocument/2006/relationships" r:embed="rId31"/>
            <a:srcRect b="20912"/>
            <a:stretch>
              <a:fillRect/>
            </a:stretch>
          </xdr:blipFill>
          <xdr:spPr>
            <a:xfrm>
              <a:off x="7603751" y="7679572"/>
              <a:ext cx="331175" cy="316800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298490</xdr:colOff>
          <xdr:row>21</xdr:row>
          <xdr:rowOff>172639</xdr:rowOff>
        </xdr:from>
        <xdr:to>
          <xdr:col>11</xdr:col>
          <xdr:colOff>240383</xdr:colOff>
          <xdr:row>21</xdr:row>
          <xdr:rowOff>489439</xdr:rowOff>
        </xdr:to>
        <xdr:pic>
          <xdr:nvPicPr>
            <xdr:cNvPr id="77" name="Picture 76"/>
            <xdr:cNvPicPr>
              <a:picLocks/>
              <a:extLst>
                <a:ext uri="{84589F7E-364E-4C9E-8A38-B11213B215E9}">
                  <a14:cameraTool cellRange="ThreadType1_6" spid="_x0000_s13712"/>
                </a:ext>
              </a:extLst>
            </xdr:cNvPicPr>
          </xdr:nvPicPr>
          <xdr:blipFill rotWithShape="1">
            <a:blip xmlns:r="http://schemas.openxmlformats.org/officeDocument/2006/relationships" r:embed="rId14"/>
            <a:srcRect l="1" r="-4264" b="17485"/>
            <a:stretch>
              <a:fillRect/>
            </a:stretch>
          </xdr:blipFill>
          <xdr:spPr>
            <a:xfrm>
              <a:off x="7603751" y="10625291"/>
              <a:ext cx="331175" cy="316800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266137</xdr:colOff>
          <xdr:row>19</xdr:row>
          <xdr:rowOff>164916</xdr:rowOff>
        </xdr:from>
        <xdr:to>
          <xdr:col>11</xdr:col>
          <xdr:colOff>240383</xdr:colOff>
          <xdr:row>19</xdr:row>
          <xdr:rowOff>481716</xdr:rowOff>
        </xdr:to>
        <xdr:pic>
          <xdr:nvPicPr>
            <xdr:cNvPr id="65" name="Picture 64"/>
            <xdr:cNvPicPr>
              <a:picLocks/>
              <a:extLst>
                <a:ext uri="{84589F7E-364E-4C9E-8A38-B11213B215E9}">
                  <a14:cameraTool cellRange="ThreadType1_4" spid="_x0000_s13713"/>
                </a:ext>
              </a:extLst>
            </xdr:cNvPicPr>
          </xdr:nvPicPr>
          <xdr:blipFill rotWithShape="1">
            <a:blip xmlns:r="http://schemas.openxmlformats.org/officeDocument/2006/relationships" r:embed="rId32"/>
            <a:srcRect r="-9664" b="27085"/>
            <a:stretch>
              <a:fillRect/>
            </a:stretch>
          </xdr:blipFill>
          <xdr:spPr>
            <a:xfrm>
              <a:off x="7571398" y="9441438"/>
              <a:ext cx="363528" cy="316800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1443404</xdr:colOff>
          <xdr:row>19</xdr:row>
          <xdr:rowOff>148451</xdr:rowOff>
        </xdr:from>
        <xdr:to>
          <xdr:col>12</xdr:col>
          <xdr:colOff>312182</xdr:colOff>
          <xdr:row>19</xdr:row>
          <xdr:rowOff>465251</xdr:rowOff>
        </xdr:to>
        <xdr:pic>
          <xdr:nvPicPr>
            <xdr:cNvPr id="61" name="Picture 60"/>
            <xdr:cNvPicPr>
              <a:picLocks/>
              <a:extLst>
                <a:ext uri="{84589F7E-364E-4C9E-8A38-B11213B215E9}">
                  <a14:cameraTool cellRange="ThreadType2_4" spid="_x0000_s13714"/>
                </a:ext>
              </a:extLst>
            </xdr:cNvPicPr>
          </xdr:nvPicPr>
          <xdr:blipFill rotWithShape="1">
            <a:blip xmlns:r="http://schemas.openxmlformats.org/officeDocument/2006/relationships" r:embed="rId33"/>
            <a:srcRect t="16551" b="10609"/>
            <a:stretch>
              <a:fillRect/>
            </a:stretch>
          </xdr:blipFill>
          <xdr:spPr>
            <a:xfrm>
              <a:off x="9137947" y="9424973"/>
              <a:ext cx="334800" cy="316800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1443404</xdr:colOff>
          <xdr:row>20</xdr:row>
          <xdr:rowOff>161192</xdr:rowOff>
        </xdr:from>
        <xdr:to>
          <xdr:col>12</xdr:col>
          <xdr:colOff>312182</xdr:colOff>
          <xdr:row>20</xdr:row>
          <xdr:rowOff>477992</xdr:rowOff>
        </xdr:to>
        <xdr:pic>
          <xdr:nvPicPr>
            <xdr:cNvPr id="102" name="Picture 101"/>
            <xdr:cNvPicPr>
              <a:picLocks/>
              <a:extLst>
                <a:ext uri="{84589F7E-364E-4C9E-8A38-B11213B215E9}">
                  <a14:cameraTool cellRange="ThreadType2_5" spid="_x0000_s13715"/>
                </a:ext>
              </a:extLst>
            </xdr:cNvPicPr>
          </xdr:nvPicPr>
          <xdr:blipFill rotWithShape="1">
            <a:blip xmlns:r="http://schemas.openxmlformats.org/officeDocument/2006/relationships" r:embed="rId34"/>
            <a:srcRect t="24324"/>
            <a:stretch>
              <a:fillRect/>
            </a:stretch>
          </xdr:blipFill>
          <xdr:spPr>
            <a:xfrm>
              <a:off x="9137947" y="10025779"/>
              <a:ext cx="334800" cy="316800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1443404</xdr:colOff>
          <xdr:row>17</xdr:row>
          <xdr:rowOff>153864</xdr:rowOff>
        </xdr:from>
        <xdr:to>
          <xdr:col>12</xdr:col>
          <xdr:colOff>312182</xdr:colOff>
          <xdr:row>17</xdr:row>
          <xdr:rowOff>470664</xdr:rowOff>
        </xdr:to>
        <xdr:pic>
          <xdr:nvPicPr>
            <xdr:cNvPr id="103" name="Picture 102"/>
            <xdr:cNvPicPr>
              <a:picLocks/>
              <a:extLst>
                <a:ext uri="{84589F7E-364E-4C9E-8A38-B11213B215E9}">
                  <a14:cameraTool cellRange="threadType2_2" spid="_x0000_s13716"/>
                </a:ext>
              </a:extLst>
            </xdr:cNvPicPr>
          </xdr:nvPicPr>
          <xdr:blipFill rotWithShape="1">
            <a:blip xmlns:r="http://schemas.openxmlformats.org/officeDocument/2006/relationships" r:embed="rId33"/>
            <a:srcRect t="23457" b="14815"/>
            <a:stretch>
              <a:fillRect/>
            </a:stretch>
          </xdr:blipFill>
          <xdr:spPr>
            <a:xfrm>
              <a:off x="9137947" y="8254255"/>
              <a:ext cx="334800" cy="316800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1443404</xdr:colOff>
          <xdr:row>18</xdr:row>
          <xdr:rowOff>153865</xdr:rowOff>
        </xdr:from>
        <xdr:to>
          <xdr:col>12</xdr:col>
          <xdr:colOff>312182</xdr:colOff>
          <xdr:row>18</xdr:row>
          <xdr:rowOff>470665</xdr:rowOff>
        </xdr:to>
        <xdr:pic>
          <xdr:nvPicPr>
            <xdr:cNvPr id="104" name="Picture 103"/>
            <xdr:cNvPicPr>
              <a:picLocks/>
              <a:extLst>
                <a:ext uri="{84589F7E-364E-4C9E-8A38-B11213B215E9}">
                  <a14:cameraTool cellRange="ThreadType2_3" spid="_x0000_s13717"/>
                </a:ext>
              </a:extLst>
            </xdr:cNvPicPr>
          </xdr:nvPicPr>
          <xdr:blipFill rotWithShape="1">
            <a:blip xmlns:r="http://schemas.openxmlformats.org/officeDocument/2006/relationships" r:embed="rId33"/>
            <a:srcRect t="23457" b="14815"/>
            <a:stretch>
              <a:fillRect/>
            </a:stretch>
          </xdr:blipFill>
          <xdr:spPr>
            <a:xfrm>
              <a:off x="9137947" y="8842322"/>
              <a:ext cx="334800" cy="316800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1443404</xdr:colOff>
          <xdr:row>21</xdr:row>
          <xdr:rowOff>162208</xdr:rowOff>
        </xdr:from>
        <xdr:to>
          <xdr:col>12</xdr:col>
          <xdr:colOff>312182</xdr:colOff>
          <xdr:row>21</xdr:row>
          <xdr:rowOff>479008</xdr:rowOff>
        </xdr:to>
        <xdr:pic>
          <xdr:nvPicPr>
            <xdr:cNvPr id="105" name="Picture 104"/>
            <xdr:cNvPicPr>
              <a:picLocks/>
              <a:extLst>
                <a:ext uri="{84589F7E-364E-4C9E-8A38-B11213B215E9}">
                  <a14:cameraTool cellRange="ThreadType2_6" spid="_x0000_s13718"/>
                </a:ext>
              </a:extLst>
            </xdr:cNvPicPr>
          </xdr:nvPicPr>
          <xdr:blipFill rotWithShape="1">
            <a:blip xmlns:r="http://schemas.openxmlformats.org/officeDocument/2006/relationships" r:embed="rId35"/>
            <a:srcRect t="23457" b="14815"/>
            <a:stretch>
              <a:fillRect/>
            </a:stretch>
          </xdr:blipFill>
          <xdr:spPr>
            <a:xfrm>
              <a:off x="9137947" y="10614860"/>
              <a:ext cx="334800" cy="316800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1443404</xdr:colOff>
          <xdr:row>22</xdr:row>
          <xdr:rowOff>168520</xdr:rowOff>
        </xdr:from>
        <xdr:to>
          <xdr:col>12</xdr:col>
          <xdr:colOff>312182</xdr:colOff>
          <xdr:row>22</xdr:row>
          <xdr:rowOff>485320</xdr:rowOff>
        </xdr:to>
        <xdr:pic>
          <xdr:nvPicPr>
            <xdr:cNvPr id="106" name="Picture 105"/>
            <xdr:cNvPicPr>
              <a:picLocks/>
              <a:extLst>
                <a:ext uri="{84589F7E-364E-4C9E-8A38-B11213B215E9}">
                  <a14:cameraTool cellRange="ThreadType2_7" spid="_x0000_s13719"/>
                </a:ext>
              </a:extLst>
            </xdr:cNvPicPr>
          </xdr:nvPicPr>
          <xdr:blipFill rotWithShape="1">
            <a:blip xmlns:r="http://schemas.openxmlformats.org/officeDocument/2006/relationships" r:embed="rId34"/>
            <a:srcRect t="23457" b="14815"/>
            <a:stretch>
              <a:fillRect/>
            </a:stretch>
          </xdr:blipFill>
          <xdr:spPr>
            <a:xfrm>
              <a:off x="9137947" y="11209237"/>
              <a:ext cx="334800" cy="316800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1443404</xdr:colOff>
          <xdr:row>23</xdr:row>
          <xdr:rowOff>159728</xdr:rowOff>
        </xdr:from>
        <xdr:to>
          <xdr:col>12</xdr:col>
          <xdr:colOff>312182</xdr:colOff>
          <xdr:row>23</xdr:row>
          <xdr:rowOff>476528</xdr:rowOff>
        </xdr:to>
        <xdr:pic>
          <xdr:nvPicPr>
            <xdr:cNvPr id="107" name="Picture 106"/>
            <xdr:cNvPicPr>
              <a:picLocks/>
              <a:extLst>
                <a:ext uri="{84589F7E-364E-4C9E-8A38-B11213B215E9}">
                  <a14:cameraTool cellRange="ThreadType2_8" spid="_x0000_s13720"/>
                </a:ext>
              </a:extLst>
            </xdr:cNvPicPr>
          </xdr:nvPicPr>
          <xdr:blipFill rotWithShape="1">
            <a:blip xmlns:r="http://schemas.openxmlformats.org/officeDocument/2006/relationships" r:embed="rId33"/>
            <a:srcRect t="23457" b="14815"/>
            <a:stretch>
              <a:fillRect/>
            </a:stretch>
          </xdr:blipFill>
          <xdr:spPr>
            <a:xfrm>
              <a:off x="9137947" y="11788511"/>
              <a:ext cx="334800" cy="316800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1443404</xdr:colOff>
          <xdr:row>24</xdr:row>
          <xdr:rowOff>161193</xdr:rowOff>
        </xdr:from>
        <xdr:to>
          <xdr:col>12</xdr:col>
          <xdr:colOff>312182</xdr:colOff>
          <xdr:row>24</xdr:row>
          <xdr:rowOff>477993</xdr:rowOff>
        </xdr:to>
        <xdr:pic>
          <xdr:nvPicPr>
            <xdr:cNvPr id="108" name="Picture 107"/>
            <xdr:cNvPicPr>
              <a:picLocks/>
              <a:extLst>
                <a:ext uri="{84589F7E-364E-4C9E-8A38-B11213B215E9}">
                  <a14:cameraTool cellRange="ThreadType2_9" spid="_x0000_s13721"/>
                </a:ext>
              </a:extLst>
            </xdr:cNvPicPr>
          </xdr:nvPicPr>
          <xdr:blipFill rotWithShape="1">
            <a:blip xmlns:r="http://schemas.openxmlformats.org/officeDocument/2006/relationships" r:embed="rId33"/>
            <a:srcRect t="23457" b="14815"/>
            <a:stretch>
              <a:fillRect/>
            </a:stretch>
          </xdr:blipFill>
          <xdr:spPr>
            <a:xfrm>
              <a:off x="9137947" y="12378041"/>
              <a:ext cx="334800" cy="316800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1443404</xdr:colOff>
          <xdr:row>25</xdr:row>
          <xdr:rowOff>168519</xdr:rowOff>
        </xdr:from>
        <xdr:to>
          <xdr:col>12</xdr:col>
          <xdr:colOff>312182</xdr:colOff>
          <xdr:row>25</xdr:row>
          <xdr:rowOff>485319</xdr:rowOff>
        </xdr:to>
        <xdr:pic>
          <xdr:nvPicPr>
            <xdr:cNvPr id="109" name="Picture 108"/>
            <xdr:cNvPicPr>
              <a:picLocks/>
              <a:extLst>
                <a:ext uri="{84589F7E-364E-4C9E-8A38-B11213B215E9}">
                  <a14:cameraTool cellRange="ThreadType2_10" spid="_x0000_s13722"/>
                </a:ext>
              </a:extLst>
            </xdr:cNvPicPr>
          </xdr:nvPicPr>
          <xdr:blipFill rotWithShape="1">
            <a:blip xmlns:r="http://schemas.openxmlformats.org/officeDocument/2006/relationships" r:embed="rId33"/>
            <a:srcRect t="23457" b="14815"/>
            <a:stretch>
              <a:fillRect/>
            </a:stretch>
          </xdr:blipFill>
          <xdr:spPr>
            <a:xfrm>
              <a:off x="9137947" y="12973432"/>
              <a:ext cx="334800" cy="316800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1443404</xdr:colOff>
          <xdr:row>16</xdr:row>
          <xdr:rowOff>168519</xdr:rowOff>
        </xdr:from>
        <xdr:to>
          <xdr:col>12</xdr:col>
          <xdr:colOff>312182</xdr:colOff>
          <xdr:row>16</xdr:row>
          <xdr:rowOff>485319</xdr:rowOff>
        </xdr:to>
        <xdr:pic>
          <xdr:nvPicPr>
            <xdr:cNvPr id="110" name="Picture 109"/>
            <xdr:cNvPicPr>
              <a:picLocks/>
              <a:extLst>
                <a:ext uri="{84589F7E-364E-4C9E-8A38-B11213B215E9}">
                  <a14:cameraTool cellRange="ThreadType2" spid="_x0000_s13723"/>
                </a:ext>
              </a:extLst>
            </xdr:cNvPicPr>
          </xdr:nvPicPr>
          <xdr:blipFill rotWithShape="1">
            <a:blip xmlns:r="http://schemas.openxmlformats.org/officeDocument/2006/relationships" r:embed="rId36"/>
            <a:srcRect t="23457" b="14815"/>
            <a:stretch>
              <a:fillRect/>
            </a:stretch>
          </xdr:blipFill>
          <xdr:spPr>
            <a:xfrm>
              <a:off x="9137947" y="7680845"/>
              <a:ext cx="334800" cy="316800"/>
            </a:xfrm>
            <a:prstGeom prst="rect">
              <a:avLst/>
            </a:prstGeom>
          </xdr:spPr>
        </xdr:pic>
        <xdr:clientData/>
      </xdr:twoCellAnchor>
    </mc:Choice>
    <mc:Fallback/>
  </mc:AlternateContent>
  <xdr:twoCellAnchor editAs="oneCell">
    <xdr:from>
      <xdr:col>50</xdr:col>
      <xdr:colOff>8283</xdr:colOff>
      <xdr:row>18</xdr:row>
      <xdr:rowOff>231912</xdr:rowOff>
    </xdr:from>
    <xdr:to>
      <xdr:col>50</xdr:col>
      <xdr:colOff>303599</xdr:colOff>
      <xdr:row>18</xdr:row>
      <xdr:rowOff>428653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24892" y="8920369"/>
          <a:ext cx="295316" cy="1967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414148</xdr:colOff>
      <xdr:row>2</xdr:row>
      <xdr:rowOff>55198</xdr:rowOff>
    </xdr:from>
    <xdr:to>
      <xdr:col>0</xdr:col>
      <xdr:colOff>1764211</xdr:colOff>
      <xdr:row>2</xdr:row>
      <xdr:rowOff>391034</xdr:rowOff>
    </xdr:to>
    <xdr:pic>
      <xdr:nvPicPr>
        <xdr:cNvPr id="37" name="Picture 3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148" y="436198"/>
          <a:ext cx="1350063" cy="335836"/>
        </a:xfrm>
        <a:prstGeom prst="rect">
          <a:avLst/>
        </a:prstGeom>
      </xdr:spPr>
    </xdr:pic>
    <xdr:clientData/>
  </xdr:twoCellAnchor>
  <xdr:twoCellAnchor editAs="oneCell">
    <xdr:from>
      <xdr:col>1</xdr:col>
      <xdr:colOff>339599</xdr:colOff>
      <xdr:row>2</xdr:row>
      <xdr:rowOff>70401</xdr:rowOff>
    </xdr:from>
    <xdr:to>
      <xdr:col>1</xdr:col>
      <xdr:colOff>1689599</xdr:colOff>
      <xdr:row>2</xdr:row>
      <xdr:rowOff>375831</xdr:rowOff>
    </xdr:to>
    <xdr:pic>
      <xdr:nvPicPr>
        <xdr:cNvPr id="38" name="Picture 3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5099" y="451401"/>
          <a:ext cx="1350000" cy="305430"/>
        </a:xfrm>
        <a:prstGeom prst="rect">
          <a:avLst/>
        </a:prstGeom>
      </xdr:spPr>
    </xdr:pic>
    <xdr:clientData/>
  </xdr:twoCellAnchor>
  <xdr:twoCellAnchor editAs="oneCell">
    <xdr:from>
      <xdr:col>2</xdr:col>
      <xdr:colOff>298187</xdr:colOff>
      <xdr:row>2</xdr:row>
      <xdr:rowOff>70401</xdr:rowOff>
    </xdr:from>
    <xdr:to>
      <xdr:col>2</xdr:col>
      <xdr:colOff>1648187</xdr:colOff>
      <xdr:row>2</xdr:row>
      <xdr:rowOff>375831</xdr:rowOff>
    </xdr:to>
    <xdr:pic>
      <xdr:nvPicPr>
        <xdr:cNvPr id="39" name="Picture 38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9187" y="451401"/>
          <a:ext cx="1350000" cy="305430"/>
        </a:xfrm>
        <a:prstGeom prst="rect">
          <a:avLst/>
        </a:prstGeom>
      </xdr:spPr>
    </xdr:pic>
    <xdr:clientData/>
  </xdr:twoCellAnchor>
  <xdr:twoCellAnchor editAs="oneCell">
    <xdr:from>
      <xdr:col>3</xdr:col>
      <xdr:colOff>347870</xdr:colOff>
      <xdr:row>2</xdr:row>
      <xdr:rowOff>70401</xdr:rowOff>
    </xdr:from>
    <xdr:to>
      <xdr:col>3</xdr:col>
      <xdr:colOff>1697870</xdr:colOff>
      <xdr:row>2</xdr:row>
      <xdr:rowOff>375831</xdr:rowOff>
    </xdr:to>
    <xdr:pic>
      <xdr:nvPicPr>
        <xdr:cNvPr id="40" name="Picture 39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34370" y="451401"/>
          <a:ext cx="1350000" cy="305430"/>
        </a:xfrm>
        <a:prstGeom prst="rect">
          <a:avLst/>
        </a:prstGeom>
      </xdr:spPr>
    </xdr:pic>
    <xdr:clientData/>
  </xdr:twoCellAnchor>
  <xdr:twoCellAnchor editAs="oneCell">
    <xdr:from>
      <xdr:col>4</xdr:col>
      <xdr:colOff>248487</xdr:colOff>
      <xdr:row>2</xdr:row>
      <xdr:rowOff>57978</xdr:rowOff>
    </xdr:from>
    <xdr:to>
      <xdr:col>4</xdr:col>
      <xdr:colOff>2048487</xdr:colOff>
      <xdr:row>2</xdr:row>
      <xdr:rowOff>382888</xdr:rowOff>
    </xdr:to>
    <xdr:pic>
      <xdr:nvPicPr>
        <xdr:cNvPr id="41" name="Picture 40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0487" y="438978"/>
          <a:ext cx="1800000" cy="324910"/>
        </a:xfrm>
        <a:prstGeom prst="rect">
          <a:avLst/>
        </a:prstGeom>
      </xdr:spPr>
    </xdr:pic>
    <xdr:clientData/>
  </xdr:twoCellAnchor>
  <xdr:twoCellAnchor editAs="oneCell">
    <xdr:from>
      <xdr:col>5</xdr:col>
      <xdr:colOff>157377</xdr:colOff>
      <xdr:row>2</xdr:row>
      <xdr:rowOff>74547</xdr:rowOff>
    </xdr:from>
    <xdr:to>
      <xdr:col>5</xdr:col>
      <xdr:colOff>1957377</xdr:colOff>
      <xdr:row>2</xdr:row>
      <xdr:rowOff>399457</xdr:rowOff>
    </xdr:to>
    <xdr:pic>
      <xdr:nvPicPr>
        <xdr:cNvPr id="42" name="Picture 41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33660" y="455547"/>
          <a:ext cx="1800000" cy="324910"/>
        </a:xfrm>
        <a:prstGeom prst="rect">
          <a:avLst/>
        </a:prstGeom>
      </xdr:spPr>
    </xdr:pic>
    <xdr:clientData/>
  </xdr:twoCellAnchor>
  <xdr:twoCellAnchor editAs="oneCell">
    <xdr:from>
      <xdr:col>6</xdr:col>
      <xdr:colOff>182217</xdr:colOff>
      <xdr:row>2</xdr:row>
      <xdr:rowOff>74544</xdr:rowOff>
    </xdr:from>
    <xdr:to>
      <xdr:col>6</xdr:col>
      <xdr:colOff>1982217</xdr:colOff>
      <xdr:row>2</xdr:row>
      <xdr:rowOff>399453</xdr:rowOff>
    </xdr:to>
    <xdr:pic>
      <xdr:nvPicPr>
        <xdr:cNvPr id="43" name="Picture 4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4000" y="455544"/>
          <a:ext cx="1800000" cy="324909"/>
        </a:xfrm>
        <a:prstGeom prst="rect">
          <a:avLst/>
        </a:prstGeom>
      </xdr:spPr>
    </xdr:pic>
    <xdr:clientData/>
  </xdr:twoCellAnchor>
  <xdr:twoCellAnchor editAs="oneCell">
    <xdr:from>
      <xdr:col>7</xdr:col>
      <xdr:colOff>157377</xdr:colOff>
      <xdr:row>2</xdr:row>
      <xdr:rowOff>41415</xdr:rowOff>
    </xdr:from>
    <xdr:to>
      <xdr:col>7</xdr:col>
      <xdr:colOff>1957377</xdr:colOff>
      <xdr:row>2</xdr:row>
      <xdr:rowOff>366324</xdr:rowOff>
    </xdr:to>
    <xdr:pic>
      <xdr:nvPicPr>
        <xdr:cNvPr id="44" name="Picture 43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29077" y="422415"/>
          <a:ext cx="1800000" cy="324909"/>
        </a:xfrm>
        <a:prstGeom prst="rect">
          <a:avLst/>
        </a:prstGeom>
      </xdr:spPr>
    </xdr:pic>
    <xdr:clientData/>
  </xdr:twoCellAnchor>
  <xdr:twoCellAnchor editAs="oneCell">
    <xdr:from>
      <xdr:col>8</xdr:col>
      <xdr:colOff>198783</xdr:colOff>
      <xdr:row>2</xdr:row>
      <xdr:rowOff>41415</xdr:rowOff>
    </xdr:from>
    <xdr:to>
      <xdr:col>8</xdr:col>
      <xdr:colOff>1998783</xdr:colOff>
      <xdr:row>2</xdr:row>
      <xdr:rowOff>366324</xdr:rowOff>
    </xdr:to>
    <xdr:pic>
      <xdr:nvPicPr>
        <xdr:cNvPr id="45" name="Picture 44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65983" y="422415"/>
          <a:ext cx="1800000" cy="324909"/>
        </a:xfrm>
        <a:prstGeom prst="rect">
          <a:avLst/>
        </a:prstGeom>
      </xdr:spPr>
    </xdr:pic>
    <xdr:clientData/>
  </xdr:twoCellAnchor>
  <xdr:twoCellAnchor editAs="oneCell">
    <xdr:from>
      <xdr:col>9</xdr:col>
      <xdr:colOff>157377</xdr:colOff>
      <xdr:row>2</xdr:row>
      <xdr:rowOff>41415</xdr:rowOff>
    </xdr:from>
    <xdr:to>
      <xdr:col>9</xdr:col>
      <xdr:colOff>1957377</xdr:colOff>
      <xdr:row>2</xdr:row>
      <xdr:rowOff>366324</xdr:rowOff>
    </xdr:to>
    <xdr:pic>
      <xdr:nvPicPr>
        <xdr:cNvPr id="46" name="Picture 45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20077" y="422415"/>
          <a:ext cx="1800000" cy="324909"/>
        </a:xfrm>
        <a:prstGeom prst="rect">
          <a:avLst/>
        </a:prstGeom>
      </xdr:spPr>
    </xdr:pic>
    <xdr:clientData/>
  </xdr:twoCellAnchor>
  <xdr:twoCellAnchor editAs="oneCell">
    <xdr:from>
      <xdr:col>10</xdr:col>
      <xdr:colOff>124245</xdr:colOff>
      <xdr:row>2</xdr:row>
      <xdr:rowOff>41415</xdr:rowOff>
    </xdr:from>
    <xdr:to>
      <xdr:col>10</xdr:col>
      <xdr:colOff>1924245</xdr:colOff>
      <xdr:row>2</xdr:row>
      <xdr:rowOff>366324</xdr:rowOff>
    </xdr:to>
    <xdr:pic>
      <xdr:nvPicPr>
        <xdr:cNvPr id="47" name="Picture 46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82445" y="422415"/>
          <a:ext cx="1800000" cy="324909"/>
        </a:xfrm>
        <a:prstGeom prst="rect">
          <a:avLst/>
        </a:prstGeom>
      </xdr:spPr>
    </xdr:pic>
    <xdr:clientData/>
  </xdr:twoCellAnchor>
  <xdr:twoCellAnchor editAs="oneCell">
    <xdr:from>
      <xdr:col>11</xdr:col>
      <xdr:colOff>140811</xdr:colOff>
      <xdr:row>2</xdr:row>
      <xdr:rowOff>41415</xdr:rowOff>
    </xdr:from>
    <xdr:to>
      <xdr:col>11</xdr:col>
      <xdr:colOff>1940811</xdr:colOff>
      <xdr:row>2</xdr:row>
      <xdr:rowOff>363995</xdr:rowOff>
    </xdr:to>
    <xdr:pic>
      <xdr:nvPicPr>
        <xdr:cNvPr id="48" name="Picture 47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94511" y="422415"/>
          <a:ext cx="1800000" cy="322580"/>
        </a:xfrm>
        <a:prstGeom prst="rect">
          <a:avLst/>
        </a:prstGeom>
      </xdr:spPr>
    </xdr:pic>
    <xdr:clientData/>
  </xdr:twoCellAnchor>
  <xdr:twoCellAnchor editAs="oneCell">
    <xdr:from>
      <xdr:col>14</xdr:col>
      <xdr:colOff>168424</xdr:colOff>
      <xdr:row>2</xdr:row>
      <xdr:rowOff>41415</xdr:rowOff>
    </xdr:from>
    <xdr:to>
      <xdr:col>14</xdr:col>
      <xdr:colOff>1970633</xdr:colOff>
      <xdr:row>2</xdr:row>
      <xdr:rowOff>361699</xdr:rowOff>
    </xdr:to>
    <xdr:pic>
      <xdr:nvPicPr>
        <xdr:cNvPr id="51" name="Picture 50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08624" y="422415"/>
          <a:ext cx="1802209" cy="320284"/>
        </a:xfrm>
        <a:prstGeom prst="rect">
          <a:avLst/>
        </a:prstGeom>
      </xdr:spPr>
    </xdr:pic>
    <xdr:clientData/>
  </xdr:twoCellAnchor>
  <xdr:twoCellAnchor editAs="oneCell">
    <xdr:from>
      <xdr:col>12</xdr:col>
      <xdr:colOff>152400</xdr:colOff>
      <xdr:row>2</xdr:row>
      <xdr:rowOff>50800</xdr:rowOff>
    </xdr:from>
    <xdr:to>
      <xdr:col>12</xdr:col>
      <xdr:colOff>1952400</xdr:colOff>
      <xdr:row>2</xdr:row>
      <xdr:rowOff>371084</xdr:rowOff>
    </xdr:to>
    <xdr:pic>
      <xdr:nvPicPr>
        <xdr:cNvPr id="52" name="Picture 51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501600" y="431800"/>
          <a:ext cx="1800000" cy="320284"/>
        </a:xfrm>
        <a:prstGeom prst="rect">
          <a:avLst/>
        </a:prstGeom>
      </xdr:spPr>
    </xdr:pic>
    <xdr:clientData/>
  </xdr:twoCellAnchor>
  <xdr:twoCellAnchor editAs="oneCell">
    <xdr:from>
      <xdr:col>13</xdr:col>
      <xdr:colOff>165100</xdr:colOff>
      <xdr:row>2</xdr:row>
      <xdr:rowOff>50800</xdr:rowOff>
    </xdr:from>
    <xdr:to>
      <xdr:col>13</xdr:col>
      <xdr:colOff>1965100</xdr:colOff>
      <xdr:row>2</xdr:row>
      <xdr:rowOff>371084</xdr:rowOff>
    </xdr:to>
    <xdr:pic>
      <xdr:nvPicPr>
        <xdr:cNvPr id="53" name="Picture 52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09800" y="431800"/>
          <a:ext cx="1800000" cy="3202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Z47"/>
  <sheetViews>
    <sheetView tabSelected="1" topLeftCell="A25" zoomScale="115" zoomScaleNormal="115" workbookViewId="0">
      <pane xSplit="1" topLeftCell="B1" activePane="topRight" state="frozen"/>
      <selection activeCell="A16" sqref="A16"/>
      <selection pane="topRight" activeCell="X21" sqref="X21"/>
    </sheetView>
  </sheetViews>
  <sheetFormatPr defaultRowHeight="15"/>
  <cols>
    <col min="1" max="1" width="9" style="1" customWidth="1"/>
    <col min="2" max="10" width="11.140625" style="1" customWidth="1"/>
    <col min="11" max="11" width="5.85546875" style="1" customWidth="1"/>
    <col min="12" max="12" width="22" style="1" customWidth="1"/>
    <col min="13" max="13" width="9.140625" style="1"/>
    <col min="14" max="14" width="10.140625" style="49" hidden="1" customWidth="1"/>
    <col min="15" max="21" width="9.140625" style="49" hidden="1" customWidth="1"/>
    <col min="22" max="22" width="9.140625" style="49" customWidth="1"/>
    <col min="23" max="30" width="7.5703125" style="49" customWidth="1"/>
    <col min="31" max="42" width="9.140625" style="49" customWidth="1"/>
    <col min="43" max="43" width="8.140625" style="49" customWidth="1"/>
    <col min="44" max="45" width="9.140625" style="49" customWidth="1"/>
    <col min="46" max="46" width="9.140625" style="49"/>
    <col min="47" max="48" width="9.140625" style="1"/>
    <col min="49" max="49" width="2.42578125" style="81" customWidth="1"/>
    <col min="50" max="50" width="9.140625" style="129"/>
    <col min="51" max="51" width="4.85546875" style="1" customWidth="1"/>
    <col min="52" max="16384" width="9.140625" style="1"/>
  </cols>
  <sheetData>
    <row r="1" spans="2:51" ht="27" customHeight="1" thickBot="1">
      <c r="B1" s="135" t="s">
        <v>12</v>
      </c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7"/>
    </row>
    <row r="2" spans="2:51" ht="50.25" customHeight="1" thickBot="1">
      <c r="B2" s="3"/>
      <c r="C2" s="4"/>
      <c r="D2" s="4"/>
      <c r="E2" s="4"/>
      <c r="F2" s="4"/>
      <c r="G2" s="4"/>
      <c r="H2" s="4"/>
      <c r="I2" s="4"/>
      <c r="J2" s="71"/>
      <c r="K2" s="71"/>
      <c r="L2" s="71"/>
      <c r="M2" s="55"/>
    </row>
    <row r="3" spans="2:51" ht="25.5" customHeight="1" thickBot="1">
      <c r="B3" s="65" t="s">
        <v>33</v>
      </c>
      <c r="C3" s="66"/>
      <c r="D3" s="56"/>
      <c r="E3" s="57"/>
      <c r="F3" s="57"/>
      <c r="G3" s="57"/>
      <c r="H3" s="57"/>
      <c r="I3" s="110"/>
      <c r="J3" s="110"/>
      <c r="K3" s="111"/>
      <c r="L3" s="71" t="s">
        <v>11</v>
      </c>
      <c r="M3" s="78" t="s">
        <v>35</v>
      </c>
    </row>
    <row r="4" spans="2:51" ht="25.5" customHeight="1">
      <c r="B4" s="67" t="s">
        <v>32</v>
      </c>
      <c r="C4" s="68"/>
      <c r="D4" s="58"/>
      <c r="E4" s="59"/>
      <c r="F4" s="59"/>
      <c r="G4" s="59"/>
      <c r="H4" s="59"/>
      <c r="I4" s="112"/>
      <c r="J4" s="112"/>
      <c r="K4" s="113"/>
      <c r="L4" s="63"/>
      <c r="M4" s="64"/>
    </row>
    <row r="5" spans="2:51" ht="25.5" customHeight="1">
      <c r="B5" s="67" t="s">
        <v>0</v>
      </c>
      <c r="C5" s="68"/>
      <c r="D5" s="58"/>
      <c r="E5" s="59"/>
      <c r="F5" s="59"/>
      <c r="G5" s="59"/>
      <c r="H5" s="59"/>
      <c r="I5" s="112"/>
      <c r="J5" s="112"/>
      <c r="K5" s="113"/>
      <c r="L5" s="59"/>
      <c r="M5" s="60"/>
    </row>
    <row r="6" spans="2:51" ht="25.5" customHeight="1">
      <c r="B6" s="67" t="s">
        <v>1</v>
      </c>
      <c r="C6" s="68"/>
      <c r="D6" s="58"/>
      <c r="E6" s="59"/>
      <c r="F6" s="59"/>
      <c r="G6" s="59"/>
      <c r="H6" s="59"/>
      <c r="I6" s="112"/>
      <c r="J6" s="112"/>
      <c r="K6" s="113"/>
      <c r="L6" s="59"/>
      <c r="M6" s="60"/>
    </row>
    <row r="7" spans="2:51" ht="25.5" customHeight="1">
      <c r="B7" s="67" t="s">
        <v>2</v>
      </c>
      <c r="C7" s="68"/>
      <c r="D7" s="76"/>
      <c r="E7" s="59"/>
      <c r="F7" s="59"/>
      <c r="G7" s="59"/>
      <c r="H7" s="59"/>
      <c r="I7" s="112"/>
      <c r="J7" s="112"/>
      <c r="K7" s="113"/>
      <c r="L7" s="59"/>
      <c r="M7" s="60"/>
    </row>
    <row r="8" spans="2:51" ht="25.5" customHeight="1" thickBot="1">
      <c r="B8" s="69" t="s">
        <v>3</v>
      </c>
      <c r="C8" s="70"/>
      <c r="D8" s="77"/>
      <c r="E8" s="61"/>
      <c r="F8" s="61"/>
      <c r="G8" s="61"/>
      <c r="H8" s="61"/>
      <c r="I8" s="114"/>
      <c r="J8" s="114"/>
      <c r="K8" s="115"/>
      <c r="L8" s="61"/>
      <c r="M8" s="62"/>
    </row>
    <row r="9" spans="2:51" ht="15.75" thickBot="1">
      <c r="B9" s="108" t="s">
        <v>4</v>
      </c>
      <c r="C9" s="52"/>
      <c r="D9" s="52"/>
      <c r="E9" s="52"/>
      <c r="F9" s="52"/>
      <c r="G9" s="52"/>
      <c r="H9" s="52"/>
      <c r="I9" s="52"/>
      <c r="J9" s="50"/>
      <c r="K9" s="51"/>
      <c r="L9" s="52"/>
      <c r="M9" s="51"/>
    </row>
    <row r="10" spans="2:51" ht="46.5" customHeight="1">
      <c r="B10" s="141" t="s">
        <v>77</v>
      </c>
      <c r="C10" s="142"/>
      <c r="D10" s="142"/>
      <c r="E10" s="142"/>
      <c r="F10" s="142" t="s">
        <v>82</v>
      </c>
      <c r="G10" s="142"/>
      <c r="H10" s="142"/>
      <c r="I10" s="142"/>
      <c r="J10" s="142" t="s">
        <v>87</v>
      </c>
      <c r="K10" s="142"/>
      <c r="L10" s="142"/>
      <c r="M10" s="145"/>
      <c r="AX10" s="122" t="s">
        <v>69</v>
      </c>
      <c r="AY10" s="83"/>
    </row>
    <row r="11" spans="2:51" ht="46.5" customHeight="1">
      <c r="B11" s="143" t="s">
        <v>78</v>
      </c>
      <c r="C11" s="131"/>
      <c r="D11" s="131"/>
      <c r="E11" s="131"/>
      <c r="F11" s="131" t="s">
        <v>83</v>
      </c>
      <c r="G11" s="131"/>
      <c r="H11" s="131"/>
      <c r="I11" s="131"/>
      <c r="J11" s="131" t="s">
        <v>89</v>
      </c>
      <c r="K11" s="131"/>
      <c r="L11" s="131"/>
      <c r="M11" s="132"/>
      <c r="AX11" s="122" t="s">
        <v>74</v>
      </c>
      <c r="AY11" s="83"/>
    </row>
    <row r="12" spans="2:51" ht="46.5" customHeight="1">
      <c r="B12" s="143" t="s">
        <v>79</v>
      </c>
      <c r="C12" s="131"/>
      <c r="D12" s="131"/>
      <c r="E12" s="131"/>
      <c r="F12" s="131" t="s">
        <v>84</v>
      </c>
      <c r="G12" s="131"/>
      <c r="H12" s="131"/>
      <c r="I12" s="131"/>
      <c r="J12" s="131" t="s">
        <v>88</v>
      </c>
      <c r="K12" s="131"/>
      <c r="L12" s="131"/>
      <c r="M12" s="132"/>
      <c r="AX12" s="122" t="s">
        <v>66</v>
      </c>
      <c r="AY12" s="83"/>
    </row>
    <row r="13" spans="2:51" ht="42.75" customHeight="1">
      <c r="B13" s="143" t="s">
        <v>80</v>
      </c>
      <c r="C13" s="131"/>
      <c r="D13" s="131"/>
      <c r="E13" s="131"/>
      <c r="F13" s="131" t="s">
        <v>85</v>
      </c>
      <c r="G13" s="131"/>
      <c r="H13" s="131"/>
      <c r="I13" s="131"/>
      <c r="J13" s="131" t="s">
        <v>90</v>
      </c>
      <c r="K13" s="131"/>
      <c r="L13" s="131"/>
      <c r="M13" s="132"/>
      <c r="AX13" s="122" t="s">
        <v>67</v>
      </c>
      <c r="AY13" s="83"/>
    </row>
    <row r="14" spans="2:51" s="49" customFormat="1" ht="47.25" customHeight="1" thickBot="1">
      <c r="B14" s="144" t="s">
        <v>81</v>
      </c>
      <c r="C14" s="133"/>
      <c r="D14" s="133"/>
      <c r="E14" s="133"/>
      <c r="F14" s="133" t="s">
        <v>86</v>
      </c>
      <c r="G14" s="133"/>
      <c r="H14" s="133"/>
      <c r="I14" s="133"/>
      <c r="J14" s="133" t="s">
        <v>91</v>
      </c>
      <c r="K14" s="133"/>
      <c r="L14" s="133"/>
      <c r="M14" s="134"/>
      <c r="AW14" s="81"/>
      <c r="AX14" s="122" t="s">
        <v>68</v>
      </c>
      <c r="AY14" s="83"/>
    </row>
    <row r="15" spans="2:51" ht="71.25" customHeight="1" thickBot="1">
      <c r="B15" s="109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4"/>
      <c r="AX15" s="122" t="s">
        <v>71</v>
      </c>
      <c r="AY15" s="83"/>
    </row>
    <row r="16" spans="2:51" s="2" customFormat="1" ht="46.5" customHeight="1" thickBot="1">
      <c r="B16" s="104" t="s">
        <v>9</v>
      </c>
      <c r="C16" s="105" t="s">
        <v>7</v>
      </c>
      <c r="D16" s="106" t="s">
        <v>8</v>
      </c>
      <c r="E16" s="106" t="s">
        <v>5</v>
      </c>
      <c r="F16" s="116" t="s">
        <v>13</v>
      </c>
      <c r="G16" s="105" t="s">
        <v>92</v>
      </c>
      <c r="H16" s="107" t="s">
        <v>93</v>
      </c>
      <c r="I16" s="105" t="s">
        <v>6</v>
      </c>
      <c r="J16" s="116" t="s">
        <v>28</v>
      </c>
      <c r="K16" s="138" t="s">
        <v>65</v>
      </c>
      <c r="L16" s="139"/>
      <c r="M16" s="140"/>
      <c r="N16" s="93" t="s">
        <v>15</v>
      </c>
      <c r="O16" s="93" t="s">
        <v>16</v>
      </c>
      <c r="P16" s="93" t="s">
        <v>17</v>
      </c>
      <c r="Q16" s="94" t="s">
        <v>18</v>
      </c>
      <c r="R16" s="95" t="s">
        <v>15</v>
      </c>
      <c r="S16" s="93" t="s">
        <v>16</v>
      </c>
      <c r="T16" s="93" t="s">
        <v>17</v>
      </c>
      <c r="U16" s="94" t="s">
        <v>18</v>
      </c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W16" s="82"/>
      <c r="AX16" s="130" t="s">
        <v>70</v>
      </c>
      <c r="AY16" s="84"/>
    </row>
    <row r="17" spans="2:52" ht="46.5" customHeight="1">
      <c r="B17" s="26">
        <v>1</v>
      </c>
      <c r="C17" s="33" t="s">
        <v>25</v>
      </c>
      <c r="D17" s="73">
        <v>6000</v>
      </c>
      <c r="E17" s="34">
        <v>25</v>
      </c>
      <c r="F17" s="119">
        <f>IFERROR((VLOOKUP(E17,Info!$B$13:$C$21,2)),"")</f>
        <v>3.8540000000000001</v>
      </c>
      <c r="G17" s="33" t="s">
        <v>16</v>
      </c>
      <c r="H17" s="35" t="s">
        <v>18</v>
      </c>
      <c r="I17" s="33">
        <v>1</v>
      </c>
      <c r="J17" s="117">
        <f>IFERROR(I17*D17*F17/1000,"")</f>
        <v>23.123999999999999</v>
      </c>
      <c r="K17" s="86" t="str">
        <f>G17&amp;"_LH"</f>
        <v>ET_LH</v>
      </c>
      <c r="L17" s="128">
        <f>IF(G17="C",0,IF((G17&amp;H17)&lt;&gt;"",1,0))</f>
        <v>1</v>
      </c>
      <c r="M17" s="87" t="str">
        <f>H17&amp;"_RH"</f>
        <v>ET+C_RH</v>
      </c>
      <c r="N17" s="80">
        <f>IF($G17="ST",1,0)*$I17</f>
        <v>0</v>
      </c>
      <c r="O17" s="80">
        <f>IF($G17="ET",1,0)*$I17</f>
        <v>1</v>
      </c>
      <c r="P17" s="80">
        <f>IF($G17="ST+C",1,0)</f>
        <v>0</v>
      </c>
      <c r="Q17" s="96">
        <f>IF($G17="ET+C",1,0)*$I17</f>
        <v>0</v>
      </c>
      <c r="R17" s="97">
        <f>IF($H17="ST",1,0)*$I17</f>
        <v>0</v>
      </c>
      <c r="S17" s="80">
        <f>IF($H17="ET",1,0)*$I17</f>
        <v>0</v>
      </c>
      <c r="T17" s="80">
        <f>IF($H17="ST+C",1,0)*$I17</f>
        <v>0</v>
      </c>
      <c r="U17" s="96">
        <f>IF($H17="ET+C",1,0)*$I17</f>
        <v>1</v>
      </c>
      <c r="V17" s="148" t="s">
        <v>99</v>
      </c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49"/>
      <c r="AV17" s="49"/>
      <c r="AX17" s="122" t="s">
        <v>72</v>
      </c>
      <c r="AY17" s="83"/>
    </row>
    <row r="18" spans="2:52" ht="46.5" customHeight="1">
      <c r="B18" s="26">
        <v>2</v>
      </c>
      <c r="C18" s="33" t="s">
        <v>25</v>
      </c>
      <c r="D18" s="73"/>
      <c r="E18" s="34"/>
      <c r="F18" s="119" t="str">
        <f>IFERROR((VLOOKUP(E18,Info!$B$13:$C$21,2)),"")</f>
        <v/>
      </c>
      <c r="G18" s="72"/>
      <c r="H18" s="75"/>
      <c r="I18" s="33"/>
      <c r="J18" s="117" t="str">
        <f t="shared" ref="J18" si="0">IFERROR(I18*D18*F18/1000,"")</f>
        <v/>
      </c>
      <c r="K18" s="88" t="str">
        <f>G18&amp;"_LH"</f>
        <v>_LH</v>
      </c>
      <c r="L18" s="85">
        <f>IF(G18="C",0,IF((G18&amp;H18)&lt;&gt;"",1,0))</f>
        <v>0</v>
      </c>
      <c r="M18" s="89" t="str">
        <f>H18&amp;"_RH"</f>
        <v>_RH</v>
      </c>
      <c r="N18" s="80">
        <f t="shared" ref="N18:N26" si="1">IF($G18="ST",1,0)*$I18</f>
        <v>0</v>
      </c>
      <c r="O18" s="80">
        <f t="shared" ref="O18:O26" si="2">IF($G18="ET",1,0)*$I18</f>
        <v>0</v>
      </c>
      <c r="P18" s="80">
        <f t="shared" ref="P18:P26" si="3">IF($G18="ST+C",1,0)</f>
        <v>0</v>
      </c>
      <c r="Q18" s="96">
        <f t="shared" ref="Q18:Q26" si="4">IF($G18="ET+C",1,0)*$I18</f>
        <v>0</v>
      </c>
      <c r="R18" s="97">
        <f t="shared" ref="R18:R26" si="5">IF($H18="ST",1,0)*$I18</f>
        <v>0</v>
      </c>
      <c r="S18" s="80">
        <f t="shared" ref="S18:S26" si="6">IF($H18="ET",1,0)*$I18</f>
        <v>0</v>
      </c>
      <c r="T18" s="80">
        <f t="shared" ref="T18:T26" si="7">IF($H18="ST+C",1,0)*$I18</f>
        <v>0</v>
      </c>
      <c r="U18" s="96">
        <f t="shared" ref="U18:U26" si="8">IF($H18="ET+C",1,0)*$I18</f>
        <v>0</v>
      </c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S18" s="52"/>
      <c r="AT18" s="52"/>
      <c r="AU18" s="49"/>
      <c r="AV18" s="49"/>
      <c r="AX18" s="122" t="s">
        <v>98</v>
      </c>
      <c r="AY18" s="83"/>
      <c r="AZ18" s="49"/>
    </row>
    <row r="19" spans="2:52" ht="46.5" customHeight="1">
      <c r="B19" s="26">
        <v>3</v>
      </c>
      <c r="C19" s="33" t="s">
        <v>25</v>
      </c>
      <c r="D19" s="73"/>
      <c r="E19" s="34"/>
      <c r="F19" s="119" t="str">
        <f>IFERROR((VLOOKUP(E19,Info!$B$13:$C$21,2)),"")</f>
        <v/>
      </c>
      <c r="G19" s="72"/>
      <c r="H19" s="75"/>
      <c r="I19" s="33"/>
      <c r="J19" s="117" t="str">
        <f>IFERROR(I19*D19*F19/1000,"")</f>
        <v/>
      </c>
      <c r="K19" s="88" t="str">
        <f t="shared" ref="K19:K26" si="9">G19&amp;"_LH"</f>
        <v>_LH</v>
      </c>
      <c r="L19" s="85">
        <f t="shared" ref="L19:L26" si="10">IF(G19="C",0,IF((G19&amp;H19)&lt;&gt;"",1,0))</f>
        <v>0</v>
      </c>
      <c r="M19" s="89" t="str">
        <f t="shared" ref="M19:M26" si="11">H19&amp;"_RH"</f>
        <v>_RH</v>
      </c>
      <c r="N19" s="80">
        <f t="shared" si="1"/>
        <v>0</v>
      </c>
      <c r="O19" s="80">
        <f t="shared" si="2"/>
        <v>0</v>
      </c>
      <c r="P19" s="80">
        <f t="shared" si="3"/>
        <v>0</v>
      </c>
      <c r="Q19" s="96">
        <f t="shared" si="4"/>
        <v>0</v>
      </c>
      <c r="R19" s="97">
        <f t="shared" si="5"/>
        <v>0</v>
      </c>
      <c r="S19" s="80">
        <f t="shared" si="6"/>
        <v>0</v>
      </c>
      <c r="T19" s="80">
        <f t="shared" si="7"/>
        <v>0</v>
      </c>
      <c r="U19" s="96">
        <f t="shared" si="8"/>
        <v>0</v>
      </c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49"/>
      <c r="AV19" s="49"/>
      <c r="AX19" s="129" t="s">
        <v>95</v>
      </c>
    </row>
    <row r="20" spans="2:52" ht="46.5" customHeight="1">
      <c r="B20" s="26">
        <v>4</v>
      </c>
      <c r="C20" s="33" t="s">
        <v>25</v>
      </c>
      <c r="D20" s="73"/>
      <c r="E20" s="34"/>
      <c r="F20" s="119" t="str">
        <f>IFERROR((VLOOKUP(E20,Info!$B$13:$C$21,2)),"")</f>
        <v/>
      </c>
      <c r="G20" s="72"/>
      <c r="H20" s="75"/>
      <c r="I20" s="33"/>
      <c r="J20" s="117" t="str">
        <f t="shared" ref="J20:J21" si="12">IFERROR(I20*D20*F20/1000,"")</f>
        <v/>
      </c>
      <c r="K20" s="88" t="str">
        <f t="shared" si="9"/>
        <v>_LH</v>
      </c>
      <c r="L20" s="85">
        <f t="shared" si="10"/>
        <v>0</v>
      </c>
      <c r="M20" s="89" t="str">
        <f>H20&amp;"_RH"</f>
        <v>_RH</v>
      </c>
      <c r="N20" s="80">
        <f t="shared" si="1"/>
        <v>0</v>
      </c>
      <c r="O20" s="80">
        <f t="shared" si="2"/>
        <v>0</v>
      </c>
      <c r="P20" s="80">
        <f t="shared" si="3"/>
        <v>0</v>
      </c>
      <c r="Q20" s="96">
        <f t="shared" si="4"/>
        <v>0</v>
      </c>
      <c r="R20" s="97">
        <f>IF($H20="ST",1,0)*$I20</f>
        <v>0</v>
      </c>
      <c r="S20" s="80">
        <f>IF($H20="ET",1,0)*$I20</f>
        <v>0</v>
      </c>
      <c r="T20" s="80">
        <f>IF($H20="ST+C",1,0)*$I20</f>
        <v>0</v>
      </c>
      <c r="U20" s="96">
        <f>IF($H20="ET+C",1,0)*$I20</f>
        <v>0</v>
      </c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49"/>
      <c r="AV20" s="49"/>
      <c r="AX20" s="129" t="s">
        <v>76</v>
      </c>
    </row>
    <row r="21" spans="2:52" ht="46.5" customHeight="1">
      <c r="B21" s="26">
        <v>5</v>
      </c>
      <c r="C21" s="33" t="s">
        <v>25</v>
      </c>
      <c r="D21" s="73"/>
      <c r="E21" s="34"/>
      <c r="F21" s="119" t="str">
        <f>IFERROR((VLOOKUP(E21,Info!$B$13:$C$21,2)),"")</f>
        <v/>
      </c>
      <c r="G21" s="72"/>
      <c r="H21" s="75"/>
      <c r="I21" s="33"/>
      <c r="J21" s="117" t="str">
        <f t="shared" si="12"/>
        <v/>
      </c>
      <c r="K21" s="88" t="str">
        <f>G21&amp;"_LH"</f>
        <v>_LH</v>
      </c>
      <c r="L21" s="85">
        <f t="shared" si="10"/>
        <v>0</v>
      </c>
      <c r="M21" s="89" t="str">
        <f t="shared" si="11"/>
        <v>_RH</v>
      </c>
      <c r="N21" s="80">
        <f>IF($G21="ST",1,0)*$I21</f>
        <v>0</v>
      </c>
      <c r="O21" s="80">
        <f>IF($G21="ET",1,0)*$I21</f>
        <v>0</v>
      </c>
      <c r="P21" s="80">
        <f>IF($G21="ST+C",1,0)</f>
        <v>0</v>
      </c>
      <c r="Q21" s="96">
        <f>IF($G21="ET+C",1,0)*$I21</f>
        <v>0</v>
      </c>
      <c r="R21" s="97">
        <f t="shared" si="5"/>
        <v>0</v>
      </c>
      <c r="S21" s="80">
        <f t="shared" si="6"/>
        <v>0</v>
      </c>
      <c r="T21" s="80">
        <f t="shared" si="7"/>
        <v>0</v>
      </c>
      <c r="U21" s="96">
        <f t="shared" si="8"/>
        <v>0</v>
      </c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49"/>
      <c r="AV21" s="49"/>
      <c r="AX21" s="129" t="s">
        <v>75</v>
      </c>
    </row>
    <row r="22" spans="2:52" ht="46.5" customHeight="1">
      <c r="B22" s="26">
        <v>6</v>
      </c>
      <c r="C22" s="72" t="s">
        <v>25</v>
      </c>
      <c r="D22" s="73"/>
      <c r="E22" s="74"/>
      <c r="F22" s="119" t="str">
        <f>IFERROR((VLOOKUP(E22,Info!$B$13:$C$21,2)),"")</f>
        <v/>
      </c>
      <c r="G22" s="72"/>
      <c r="H22" s="75"/>
      <c r="I22" s="72"/>
      <c r="J22" s="117" t="str">
        <f t="shared" ref="J22:J26" si="13">IFERROR(I22*D22*F22/1000,"")</f>
        <v/>
      </c>
      <c r="K22" s="88" t="str">
        <f t="shared" si="9"/>
        <v>_LH</v>
      </c>
      <c r="L22" s="85">
        <f t="shared" si="10"/>
        <v>0</v>
      </c>
      <c r="M22" s="89" t="str">
        <f t="shared" si="11"/>
        <v>_RH</v>
      </c>
      <c r="N22" s="80">
        <f t="shared" si="1"/>
        <v>0</v>
      </c>
      <c r="O22" s="80">
        <f t="shared" si="2"/>
        <v>0</v>
      </c>
      <c r="P22" s="80">
        <f t="shared" si="3"/>
        <v>0</v>
      </c>
      <c r="Q22" s="96">
        <f t="shared" si="4"/>
        <v>0</v>
      </c>
      <c r="R22" s="97">
        <f t="shared" si="5"/>
        <v>0</v>
      </c>
      <c r="S22" s="80">
        <f t="shared" si="6"/>
        <v>0</v>
      </c>
      <c r="T22" s="80">
        <f t="shared" si="7"/>
        <v>0</v>
      </c>
      <c r="U22" s="96">
        <f t="shared" si="8"/>
        <v>0</v>
      </c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49"/>
      <c r="AV22" s="49"/>
      <c r="AX22" s="120">
        <v>1</v>
      </c>
    </row>
    <row r="23" spans="2:52" ht="46.5" customHeight="1">
      <c r="B23" s="26">
        <v>7</v>
      </c>
      <c r="C23" s="72" t="s">
        <v>25</v>
      </c>
      <c r="D23" s="73"/>
      <c r="E23" s="74"/>
      <c r="F23" s="119" t="str">
        <f>IFERROR((VLOOKUP(E23,Info!$B$13:$C$21,2)),"")</f>
        <v/>
      </c>
      <c r="G23" s="72"/>
      <c r="H23" s="75"/>
      <c r="I23" s="72"/>
      <c r="J23" s="117" t="str">
        <f t="shared" si="13"/>
        <v/>
      </c>
      <c r="K23" s="88" t="str">
        <f t="shared" si="9"/>
        <v>_LH</v>
      </c>
      <c r="L23" s="85">
        <f t="shared" si="10"/>
        <v>0</v>
      </c>
      <c r="M23" s="89" t="str">
        <f t="shared" si="11"/>
        <v>_RH</v>
      </c>
      <c r="N23" s="80">
        <f t="shared" si="1"/>
        <v>0</v>
      </c>
      <c r="O23" s="80">
        <f t="shared" si="2"/>
        <v>0</v>
      </c>
      <c r="P23" s="80">
        <f t="shared" si="3"/>
        <v>0</v>
      </c>
      <c r="Q23" s="96">
        <f t="shared" si="4"/>
        <v>0</v>
      </c>
      <c r="R23" s="97">
        <f t="shared" si="5"/>
        <v>0</v>
      </c>
      <c r="S23" s="80">
        <f t="shared" si="6"/>
        <v>0</v>
      </c>
      <c r="T23" s="80">
        <f t="shared" si="7"/>
        <v>0</v>
      </c>
      <c r="U23" s="96">
        <f t="shared" si="8"/>
        <v>0</v>
      </c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49"/>
      <c r="AV23" s="49"/>
      <c r="AX23" s="129">
        <v>0</v>
      </c>
    </row>
    <row r="24" spans="2:52" ht="46.5" customHeight="1">
      <c r="B24" s="26">
        <v>8</v>
      </c>
      <c r="C24" s="72" t="s">
        <v>25</v>
      </c>
      <c r="D24" s="73"/>
      <c r="E24" s="74"/>
      <c r="F24" s="119" t="str">
        <f>IFERROR((VLOOKUP(E24,Info!$B$13:$C$21,2)),"")</f>
        <v/>
      </c>
      <c r="G24" s="72"/>
      <c r="H24" s="75"/>
      <c r="I24" s="72"/>
      <c r="J24" s="117" t="str">
        <f t="shared" si="13"/>
        <v/>
      </c>
      <c r="K24" s="88" t="str">
        <f t="shared" si="9"/>
        <v>_LH</v>
      </c>
      <c r="L24" s="85">
        <f t="shared" si="10"/>
        <v>0</v>
      </c>
      <c r="M24" s="89" t="str">
        <f t="shared" si="11"/>
        <v>_RH</v>
      </c>
      <c r="N24" s="80">
        <f t="shared" si="1"/>
        <v>0</v>
      </c>
      <c r="O24" s="80">
        <f t="shared" si="2"/>
        <v>0</v>
      </c>
      <c r="P24" s="80">
        <f t="shared" si="3"/>
        <v>0</v>
      </c>
      <c r="Q24" s="96">
        <f t="shared" si="4"/>
        <v>0</v>
      </c>
      <c r="R24" s="97">
        <f t="shared" si="5"/>
        <v>0</v>
      </c>
      <c r="S24" s="80">
        <f t="shared" si="6"/>
        <v>0</v>
      </c>
      <c r="T24" s="80">
        <f t="shared" si="7"/>
        <v>0</v>
      </c>
      <c r="U24" s="96">
        <f t="shared" si="8"/>
        <v>0</v>
      </c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49"/>
      <c r="AV24" s="49"/>
      <c r="AX24" s="129" t="str">
        <f>IFERROR((VLOOKUP($E23,$BD$26:$BH$32,5)*($J23/1000)),"")</f>
        <v/>
      </c>
    </row>
    <row r="25" spans="2:52" ht="46.5" customHeight="1">
      <c r="B25" s="26">
        <v>9</v>
      </c>
      <c r="C25" s="72" t="s">
        <v>25</v>
      </c>
      <c r="D25" s="73"/>
      <c r="E25" s="74"/>
      <c r="F25" s="119" t="str">
        <f>IFERROR((VLOOKUP(E25,Info!$B$13:$C$21,2)),"")</f>
        <v/>
      </c>
      <c r="G25" s="72"/>
      <c r="H25" s="75"/>
      <c r="I25" s="72"/>
      <c r="J25" s="117" t="str">
        <f t="shared" si="13"/>
        <v/>
      </c>
      <c r="K25" s="88" t="str">
        <f t="shared" si="9"/>
        <v>_LH</v>
      </c>
      <c r="L25" s="85">
        <f t="shared" si="10"/>
        <v>0</v>
      </c>
      <c r="M25" s="89" t="str">
        <f t="shared" si="11"/>
        <v>_RH</v>
      </c>
      <c r="N25" s="80">
        <f t="shared" si="1"/>
        <v>0</v>
      </c>
      <c r="O25" s="80">
        <f t="shared" si="2"/>
        <v>0</v>
      </c>
      <c r="P25" s="80">
        <f t="shared" si="3"/>
        <v>0</v>
      </c>
      <c r="Q25" s="96">
        <f t="shared" si="4"/>
        <v>0</v>
      </c>
      <c r="R25" s="97">
        <f t="shared" si="5"/>
        <v>0</v>
      </c>
      <c r="S25" s="80">
        <f t="shared" si="6"/>
        <v>0</v>
      </c>
      <c r="T25" s="80">
        <f t="shared" si="7"/>
        <v>0</v>
      </c>
      <c r="U25" s="96">
        <f t="shared" si="8"/>
        <v>0</v>
      </c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49"/>
      <c r="AV25" s="49"/>
      <c r="AX25" s="129" t="str">
        <f>IFERROR((VLOOKUP($E24,$BD$26:$BH$32,5)*($J24/1000)),"")</f>
        <v/>
      </c>
    </row>
    <row r="26" spans="2:52" ht="46.5" customHeight="1" thickBot="1">
      <c r="B26" s="27">
        <v>10</v>
      </c>
      <c r="C26" s="72" t="s">
        <v>25</v>
      </c>
      <c r="D26" s="73"/>
      <c r="E26" s="74"/>
      <c r="F26" s="119" t="str">
        <f>IFERROR((VLOOKUP(E26,Info!$B$13:$C$21,2)),"")</f>
        <v/>
      </c>
      <c r="G26" s="72"/>
      <c r="H26" s="75"/>
      <c r="I26" s="72"/>
      <c r="J26" s="117" t="str">
        <f t="shared" si="13"/>
        <v/>
      </c>
      <c r="K26" s="90" t="str">
        <f t="shared" si="9"/>
        <v>_LH</v>
      </c>
      <c r="L26" s="91">
        <f t="shared" si="10"/>
        <v>0</v>
      </c>
      <c r="M26" s="92" t="str">
        <f t="shared" si="11"/>
        <v>_RH</v>
      </c>
      <c r="N26" s="80">
        <f t="shared" si="1"/>
        <v>0</v>
      </c>
      <c r="O26" s="80">
        <f t="shared" si="2"/>
        <v>0</v>
      </c>
      <c r="P26" s="80">
        <f t="shared" si="3"/>
        <v>0</v>
      </c>
      <c r="Q26" s="96">
        <f t="shared" si="4"/>
        <v>0</v>
      </c>
      <c r="R26" s="97">
        <f t="shared" si="5"/>
        <v>0</v>
      </c>
      <c r="S26" s="80">
        <f t="shared" si="6"/>
        <v>0</v>
      </c>
      <c r="T26" s="80">
        <f t="shared" si="7"/>
        <v>0</v>
      </c>
      <c r="U26" s="96">
        <f t="shared" si="8"/>
        <v>0</v>
      </c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49"/>
      <c r="AV26" s="49"/>
      <c r="AX26" s="129" t="str">
        <f>IFERROR((VLOOKUP($E25,$BD$26:$BH$32,5)*($J25/1000)),"")</f>
        <v/>
      </c>
    </row>
    <row r="27" spans="2:52" ht="30.75" customHeight="1" thickBot="1">
      <c r="H27" s="37" t="s">
        <v>34</v>
      </c>
      <c r="I27" s="36">
        <f>IF(SUM(I17:I26)=0,"",SUM(I17:I26))</f>
        <v>1</v>
      </c>
      <c r="J27" s="118">
        <f>IF(SUM(J17:J26)=0,"",SUM(J17:J26))</f>
        <v>23.123999999999999</v>
      </c>
      <c r="N27" s="98">
        <f>SUM(N17:N26)</f>
        <v>0</v>
      </c>
      <c r="O27" s="98">
        <f t="shared" ref="O27:U27" si="14">SUM(O17:O26)</f>
        <v>1</v>
      </c>
      <c r="P27" s="98">
        <f t="shared" si="14"/>
        <v>0</v>
      </c>
      <c r="Q27" s="99">
        <f t="shared" si="14"/>
        <v>0</v>
      </c>
      <c r="R27" s="100">
        <f t="shared" si="14"/>
        <v>0</v>
      </c>
      <c r="S27" s="98">
        <f t="shared" si="14"/>
        <v>0</v>
      </c>
      <c r="T27" s="98">
        <f t="shared" si="14"/>
        <v>0</v>
      </c>
      <c r="U27" s="99">
        <f t="shared" si="14"/>
        <v>1</v>
      </c>
      <c r="AU27" s="49"/>
      <c r="AV27" s="49"/>
    </row>
    <row r="28" spans="2:52" ht="15.75" hidden="1" thickBot="1">
      <c r="N28" s="79"/>
      <c r="O28" s="79"/>
      <c r="P28" s="79"/>
      <c r="Q28" s="79"/>
      <c r="R28" s="79"/>
      <c r="S28" s="79"/>
      <c r="T28" s="79"/>
      <c r="U28" s="79"/>
      <c r="AU28" s="49"/>
      <c r="AV28" s="49"/>
    </row>
    <row r="29" spans="2:52">
      <c r="H29" s="39" t="s">
        <v>36</v>
      </c>
      <c r="I29" s="41">
        <f>N27+R27</f>
        <v>0</v>
      </c>
      <c r="J29" s="1" t="s">
        <v>46</v>
      </c>
      <c r="N29" s="101">
        <f>AV27</f>
        <v>0</v>
      </c>
      <c r="O29" s="102">
        <f t="shared" ref="O29:T29" si="15">AW27</f>
        <v>0</v>
      </c>
      <c r="P29" s="102">
        <f>AX28</f>
        <v>0</v>
      </c>
      <c r="Q29" s="103">
        <f>AY28</f>
        <v>0</v>
      </c>
      <c r="R29" s="102">
        <f>AZ28</f>
        <v>0</v>
      </c>
      <c r="S29" s="102">
        <f t="shared" si="15"/>
        <v>0</v>
      </c>
      <c r="T29" s="102">
        <f t="shared" si="15"/>
        <v>0</v>
      </c>
      <c r="U29" s="103">
        <f>BC27</f>
        <v>0</v>
      </c>
      <c r="AU29" s="49"/>
      <c r="AV29" s="49"/>
    </row>
    <row r="30" spans="2:52">
      <c r="H30" s="39" t="s">
        <v>37</v>
      </c>
      <c r="I30" s="42">
        <f>O27+S27</f>
        <v>1</v>
      </c>
      <c r="J30" s="1" t="s">
        <v>46</v>
      </c>
    </row>
    <row r="31" spans="2:52">
      <c r="H31" s="39" t="s">
        <v>38</v>
      </c>
      <c r="I31" s="42">
        <f>P27+T27</f>
        <v>0</v>
      </c>
      <c r="J31" s="1" t="s">
        <v>46</v>
      </c>
    </row>
    <row r="32" spans="2:52" ht="15.75" thickBot="1">
      <c r="H32" s="39" t="s">
        <v>39</v>
      </c>
      <c r="I32" s="43">
        <f>Q27+U27</f>
        <v>1</v>
      </c>
      <c r="J32" s="1" t="s">
        <v>46</v>
      </c>
    </row>
    <row r="33" spans="2:10" ht="15.75" thickBot="1">
      <c r="H33" s="39" t="s">
        <v>48</v>
      </c>
      <c r="I33" s="44">
        <f>J27/1000</f>
        <v>2.3123999999999999E-2</v>
      </c>
      <c r="J33" s="1" t="s">
        <v>47</v>
      </c>
    </row>
    <row r="35" spans="2:10">
      <c r="B35" s="38" t="s">
        <v>40</v>
      </c>
      <c r="C35" s="1" t="s">
        <v>41</v>
      </c>
      <c r="E35" s="1" t="s">
        <v>43</v>
      </c>
    </row>
    <row r="36" spans="2:10">
      <c r="B36" s="38"/>
    </row>
    <row r="37" spans="2:10">
      <c r="B37" s="38" t="s">
        <v>44</v>
      </c>
      <c r="C37" s="1" t="s">
        <v>45</v>
      </c>
    </row>
    <row r="38" spans="2:10">
      <c r="B38" s="38"/>
    </row>
    <row r="39" spans="2:10">
      <c r="B39" s="38" t="s">
        <v>42</v>
      </c>
      <c r="C39" s="40">
        <f>D4</f>
        <v>0</v>
      </c>
    </row>
    <row r="43" spans="2:10">
      <c r="B43" s="121" t="s">
        <v>94</v>
      </c>
    </row>
    <row r="45" spans="2:10">
      <c r="B45" s="29"/>
      <c r="C45" s="1" t="s">
        <v>29</v>
      </c>
    </row>
    <row r="46" spans="2:10">
      <c r="B46" s="28"/>
      <c r="C46" s="1" t="s">
        <v>30</v>
      </c>
    </row>
    <row r="47" spans="2:10">
      <c r="B47" s="30"/>
      <c r="C47" s="1" t="s">
        <v>31</v>
      </c>
    </row>
  </sheetData>
  <mergeCells count="17">
    <mergeCell ref="K16:M16"/>
    <mergeCell ref="B10:E10"/>
    <mergeCell ref="F10:I10"/>
    <mergeCell ref="B11:E11"/>
    <mergeCell ref="B12:E12"/>
    <mergeCell ref="B13:E13"/>
    <mergeCell ref="B14:E14"/>
    <mergeCell ref="F11:I11"/>
    <mergeCell ref="F12:I12"/>
    <mergeCell ref="F13:I13"/>
    <mergeCell ref="F14:I14"/>
    <mergeCell ref="J10:M10"/>
    <mergeCell ref="J11:M11"/>
    <mergeCell ref="J12:M12"/>
    <mergeCell ref="J13:M13"/>
    <mergeCell ref="J14:M14"/>
    <mergeCell ref="B1:M1"/>
  </mergeCells>
  <conditionalFormatting sqref="F17">
    <cfRule type="containsErrors" dxfId="2" priority="3">
      <formula>ISERROR(F17)</formula>
    </cfRule>
  </conditionalFormatting>
  <conditionalFormatting sqref="F18:F21">
    <cfRule type="containsErrors" dxfId="1" priority="2">
      <formula>ISERROR(F18)</formula>
    </cfRule>
  </conditionalFormatting>
  <conditionalFormatting sqref="F22:F26">
    <cfRule type="containsErrors" dxfId="0" priority="1">
      <formula>ISERROR(F22)</formula>
    </cfRule>
  </conditionalFormatting>
  <pageMargins left="0.25" right="0.25" top="0.75" bottom="0.75" header="0.3" footer="0.3"/>
  <pageSetup paperSize="9" scale="90" orientation="portrait" horizontalDpi="300" verticalDpi="3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Info!$B$24:$B$27</xm:f>
          </x14:formula1>
          <xm:sqref>C17:C26</xm:sqref>
        </x14:dataValidation>
        <x14:dataValidation type="list" allowBlank="1" showInputMessage="1" showErrorMessage="1">
          <x14:formula1>
            <xm:f>Info!$B$13:$B$21</xm:f>
          </x14:formula1>
          <xm:sqref>E17:E26</xm:sqref>
        </x14:dataValidation>
        <x14:dataValidation type="list" allowBlank="1" showInputMessage="1" showErrorMessage="1">
          <x14:formula1>
            <xm:f>Info!$B$4:$B$9</xm:f>
          </x14:formula1>
          <xm:sqref>G17:G26</xm:sqref>
        </x14:dataValidation>
        <x14:dataValidation type="list" allowBlank="1" showInputMessage="1" showErrorMessage="1">
          <x14:formula1>
            <xm:f>Info!$C$4:$C$9</xm:f>
          </x14:formula1>
          <xm:sqref>H17:H26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D27"/>
  <sheetViews>
    <sheetView workbookViewId="0">
      <selection activeCell="I25" sqref="I25"/>
    </sheetView>
  </sheetViews>
  <sheetFormatPr defaultRowHeight="15"/>
  <cols>
    <col min="1" max="1" width="11.85546875" bestFit="1" customWidth="1"/>
    <col min="2" max="3" width="12.85546875" customWidth="1"/>
  </cols>
  <sheetData>
    <row r="2" spans="1:4">
      <c r="A2" s="5" t="s">
        <v>10</v>
      </c>
    </row>
    <row r="3" spans="1:4">
      <c r="A3" s="5" t="s">
        <v>14</v>
      </c>
      <c r="B3" s="5" t="s">
        <v>96</v>
      </c>
      <c r="C3" s="5" t="s">
        <v>97</v>
      </c>
    </row>
    <row r="4" spans="1:4">
      <c r="A4" s="5">
        <v>1</v>
      </c>
      <c r="B4" s="5" t="s">
        <v>15</v>
      </c>
      <c r="C4" s="5" t="s">
        <v>15</v>
      </c>
    </row>
    <row r="5" spans="1:4">
      <c r="A5" s="5">
        <v>2</v>
      </c>
      <c r="B5" s="5" t="s">
        <v>16</v>
      </c>
      <c r="C5" s="5" t="s">
        <v>16</v>
      </c>
    </row>
    <row r="6" spans="1:4">
      <c r="A6" s="5">
        <v>3</v>
      </c>
      <c r="B6" s="5" t="s">
        <v>17</v>
      </c>
      <c r="C6" s="5" t="s">
        <v>17</v>
      </c>
    </row>
    <row r="7" spans="1:4">
      <c r="A7" s="5">
        <v>4</v>
      </c>
      <c r="B7" s="5" t="s">
        <v>18</v>
      </c>
      <c r="C7" s="5" t="s">
        <v>18</v>
      </c>
    </row>
    <row r="8" spans="1:4">
      <c r="A8" s="5">
        <v>5</v>
      </c>
      <c r="B8" s="5" t="s">
        <v>73</v>
      </c>
      <c r="C8" s="5"/>
    </row>
    <row r="9" spans="1:4">
      <c r="A9" s="123">
        <v>6</v>
      </c>
      <c r="B9" s="5"/>
      <c r="C9" s="5"/>
    </row>
    <row r="10" spans="1:4" ht="15.75" thickBot="1">
      <c r="A10" s="124"/>
      <c r="B10" s="127"/>
      <c r="C10" s="127"/>
    </row>
    <row r="11" spans="1:4" ht="24.75" thickBot="1">
      <c r="A11" s="6"/>
      <c r="B11" s="125" t="s">
        <v>20</v>
      </c>
      <c r="C11" s="125" t="s">
        <v>22</v>
      </c>
      <c r="D11" s="146" t="s">
        <v>64</v>
      </c>
    </row>
    <row r="12" spans="1:4" ht="15.75" thickBot="1">
      <c r="A12" s="7" t="s">
        <v>19</v>
      </c>
      <c r="B12" s="126" t="s">
        <v>21</v>
      </c>
      <c r="C12" s="126" t="s">
        <v>23</v>
      </c>
      <c r="D12" s="147"/>
    </row>
    <row r="13" spans="1:4">
      <c r="A13" s="8">
        <v>1</v>
      </c>
      <c r="B13" s="11">
        <v>13</v>
      </c>
      <c r="C13" s="12">
        <v>1.042</v>
      </c>
      <c r="D13" s="46">
        <v>50</v>
      </c>
    </row>
    <row r="14" spans="1:4">
      <c r="A14" s="9">
        <v>2</v>
      </c>
      <c r="B14" s="13">
        <v>16</v>
      </c>
      <c r="C14" s="14">
        <v>1.58</v>
      </c>
      <c r="D14" s="47">
        <v>50</v>
      </c>
    </row>
    <row r="15" spans="1:4">
      <c r="A15" s="9">
        <v>3</v>
      </c>
      <c r="B15" s="13">
        <v>20</v>
      </c>
      <c r="C15" s="14">
        <v>2.4700000000000002</v>
      </c>
      <c r="D15" s="47">
        <v>50</v>
      </c>
    </row>
    <row r="16" spans="1:4">
      <c r="A16" s="9">
        <v>4</v>
      </c>
      <c r="B16" s="13">
        <v>25</v>
      </c>
      <c r="C16" s="14">
        <v>3.8540000000000001</v>
      </c>
      <c r="D16" s="47">
        <v>50</v>
      </c>
    </row>
    <row r="17" spans="1:4">
      <c r="A17" s="9">
        <v>5</v>
      </c>
      <c r="B17" s="13">
        <v>28</v>
      </c>
      <c r="C17" s="14">
        <v>4.8339999999999996</v>
      </c>
      <c r="D17" s="47">
        <v>50</v>
      </c>
    </row>
    <row r="18" spans="1:4">
      <c r="A18" s="9">
        <v>6</v>
      </c>
      <c r="B18" s="13">
        <v>32</v>
      </c>
      <c r="C18" s="14">
        <v>6.3129999999999997</v>
      </c>
      <c r="D18" s="47">
        <v>50</v>
      </c>
    </row>
    <row r="19" spans="1:4">
      <c r="A19" s="9">
        <v>7</v>
      </c>
      <c r="B19" s="13">
        <v>40</v>
      </c>
      <c r="C19" s="14">
        <v>9.8699999999999992</v>
      </c>
      <c r="D19" s="47">
        <v>30</v>
      </c>
    </row>
    <row r="20" spans="1:4" ht="15.75" thickBot="1">
      <c r="A20" s="10">
        <v>8</v>
      </c>
      <c r="B20" s="15">
        <v>50</v>
      </c>
      <c r="C20" s="16">
        <v>15.413</v>
      </c>
      <c r="D20" s="48">
        <f>ROUNDDOWN(500/C20,0)</f>
        <v>32</v>
      </c>
    </row>
    <row r="21" spans="1:4" ht="15.75" thickBot="1">
      <c r="A21" s="17">
        <v>9</v>
      </c>
      <c r="B21" s="19"/>
      <c r="C21" s="20">
        <v>0</v>
      </c>
    </row>
    <row r="22" spans="1:4" ht="15.75" thickBot="1"/>
    <row r="23" spans="1:4" ht="15.75" thickBot="1">
      <c r="A23" s="18" t="s">
        <v>24</v>
      </c>
      <c r="B23" s="25"/>
    </row>
    <row r="24" spans="1:4">
      <c r="A24" s="23">
        <v>1</v>
      </c>
      <c r="B24" s="24" t="s">
        <v>25</v>
      </c>
    </row>
    <row r="25" spans="1:4">
      <c r="A25" s="22">
        <v>2</v>
      </c>
      <c r="B25" s="21" t="s">
        <v>26</v>
      </c>
    </row>
    <row r="26" spans="1:4" ht="15.75" thickBot="1">
      <c r="A26" s="31">
        <v>3</v>
      </c>
      <c r="B26" s="32" t="s">
        <v>27</v>
      </c>
    </row>
    <row r="27" spans="1:4" ht="15.75" thickBot="1">
      <c r="A27" s="17">
        <v>4</v>
      </c>
      <c r="B27" s="25"/>
    </row>
  </sheetData>
  <mergeCells count="1">
    <mergeCell ref="D11:D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O3"/>
  <sheetViews>
    <sheetView topLeftCell="F1" zoomScale="75" zoomScaleNormal="75" workbookViewId="0">
      <selection activeCell="G47" sqref="G47"/>
    </sheetView>
  </sheetViews>
  <sheetFormatPr defaultRowHeight="15"/>
  <cols>
    <col min="1" max="4" width="31.42578125" customWidth="1"/>
    <col min="5" max="5" width="34.42578125" customWidth="1"/>
    <col min="6" max="14" width="31.42578125" customWidth="1"/>
    <col min="15" max="15" width="30" customWidth="1"/>
  </cols>
  <sheetData>
    <row r="3" spans="1:15" s="45" customFormat="1" ht="45" customHeight="1">
      <c r="A3" s="45" t="s">
        <v>49</v>
      </c>
      <c r="B3" s="45" t="s">
        <v>50</v>
      </c>
      <c r="C3" s="45" t="s">
        <v>52</v>
      </c>
      <c r="D3" s="45" t="s">
        <v>51</v>
      </c>
      <c r="E3" s="45" t="s">
        <v>53</v>
      </c>
      <c r="F3" s="45" t="s">
        <v>54</v>
      </c>
      <c r="G3" s="45" t="s">
        <v>55</v>
      </c>
      <c r="H3" s="45" t="s">
        <v>56</v>
      </c>
      <c r="I3" s="45" t="s">
        <v>57</v>
      </c>
      <c r="J3" s="45" t="s">
        <v>59</v>
      </c>
      <c r="K3" s="45" t="s">
        <v>58</v>
      </c>
      <c r="L3" s="45" t="s">
        <v>60</v>
      </c>
      <c r="M3" s="45" t="s">
        <v>61</v>
      </c>
      <c r="N3" s="45" t="s">
        <v>63</v>
      </c>
      <c r="O3" s="45" t="s">
        <v>62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16</vt:i4>
      </vt:variant>
    </vt:vector>
  </HeadingPairs>
  <TitlesOfParts>
    <vt:vector size="19" baseType="lpstr">
      <vt:lpstr>Order Form_R2</vt:lpstr>
      <vt:lpstr>Info</vt:lpstr>
      <vt:lpstr>Sheet3</vt:lpstr>
      <vt:lpstr>coupler</vt:lpstr>
      <vt:lpstr>DET</vt:lpstr>
      <vt:lpstr>DETC</vt:lpstr>
      <vt:lpstr>DST</vt:lpstr>
      <vt:lpstr>DSTC</vt:lpstr>
      <vt:lpstr>ET</vt:lpstr>
      <vt:lpstr>ETC</vt:lpstr>
      <vt:lpstr>ETETC</vt:lpstr>
      <vt:lpstr>'Order Form_R2'!Print_Area</vt:lpstr>
      <vt:lpstr>ST</vt:lpstr>
      <vt:lpstr>STC</vt:lpstr>
      <vt:lpstr>STCET</vt:lpstr>
      <vt:lpstr>STCETC</vt:lpstr>
      <vt:lpstr>STET</vt:lpstr>
      <vt:lpstr>STETC</vt:lpstr>
      <vt:lpstr>STSTC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HO Siew Piu</dc:creator>
  <cp:lastModifiedBy>Oriental Metals</cp:lastModifiedBy>
  <cp:lastPrinted>2021-04-19T03:05:04Z</cp:lastPrinted>
  <dcterms:created xsi:type="dcterms:W3CDTF">2021-03-29T01:06:48Z</dcterms:created>
  <dcterms:modified xsi:type="dcterms:W3CDTF">2021-05-14T10:58:52Z</dcterms:modified>
</cp:coreProperties>
</file>